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90" activeTab="5"/>
  </bookViews>
  <sheets>
    <sheet name="Auslosung" sheetId="1" r:id="rId1"/>
    <sheet name="Spielplan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/>
  <calcPr fullCalcOnLoad="1"/>
</workbook>
</file>

<file path=xl/sharedStrings.xml><?xml version="1.0" encoding="utf-8"?>
<sst xmlns="http://schemas.openxmlformats.org/spreadsheetml/2006/main" count="289" uniqueCount="68">
  <si>
    <t>Spielpläne A                                2009</t>
  </si>
  <si>
    <t>Datum:</t>
  </si>
  <si>
    <t>Topf - Auslosung</t>
  </si>
  <si>
    <t>Topf 1</t>
  </si>
  <si>
    <t>Topf 2</t>
  </si>
  <si>
    <t>Mannschaften</t>
  </si>
  <si>
    <t>Black Hawks</t>
  </si>
  <si>
    <t>Unicycle Tigers 1</t>
  </si>
  <si>
    <t>Devils</t>
  </si>
  <si>
    <t>Wülflinger Füchse</t>
  </si>
  <si>
    <t>Chipmunks</t>
  </si>
  <si>
    <t>Happy Birds</t>
  </si>
  <si>
    <t>Beavers</t>
  </si>
  <si>
    <t>Tornados</t>
  </si>
  <si>
    <t>Ghost Riders</t>
  </si>
  <si>
    <t>Spielpläne Vorrunde A                                2009</t>
  </si>
  <si>
    <t>Gruppe A</t>
  </si>
  <si>
    <t>Turnierort:</t>
  </si>
  <si>
    <t>Mannschaften Topf 1</t>
  </si>
  <si>
    <t>Spielzeiten</t>
  </si>
  <si>
    <t>Start:</t>
  </si>
  <si>
    <t>Veranstalter:</t>
  </si>
  <si>
    <t>Spielzeit:</t>
  </si>
  <si>
    <t>Pausen:</t>
  </si>
  <si>
    <t>Teamsitzung:</t>
  </si>
  <si>
    <t>Schiedsrichter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</si>
  <si>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</si>
  <si>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</si>
  <si>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</si>
  <si>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</si>
  <si>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</si>
  <si>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</si>
  <si>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</si>
  <si>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</si>
  <si>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lead</t>
  </si>
  <si>
    <t>second</t>
  </si>
  <si>
    <t>head</t>
  </si>
  <si>
    <t>Gruppe B</t>
  </si>
  <si>
    <t xml:space="preserve">Spiel 1 </t>
  </si>
  <si>
    <t xml:space="preserve">Spiel 2 </t>
  </si>
  <si>
    <t>Spiel 3</t>
  </si>
  <si>
    <t>Spiel 4</t>
  </si>
  <si>
    <t>Erzielte Tore</t>
  </si>
  <si>
    <t>Total</t>
  </si>
  <si>
    <t xml:space="preserve">Rang </t>
  </si>
  <si>
    <t>Team</t>
  </si>
  <si>
    <t>Erhaltene Tore</t>
  </si>
  <si>
    <t>Plus-/MinusPunkte</t>
  </si>
  <si>
    <t>Rangliste Vorrunde                      2009</t>
  </si>
  <si>
    <t>Spielpläne Zwischenrunde A                                2009</t>
  </si>
  <si>
    <t>Zwischenrunde</t>
  </si>
  <si>
    <t>2 x 8 Min. ohne Pause</t>
  </si>
  <si>
    <r>
      <t>Spiel-Nr</t>
    </r>
    <r>
      <rPr>
        <sz val="10"/>
        <rFont val="Arial"/>
        <family val="0"/>
      </rPr>
      <t>.</t>
    </r>
  </si>
  <si>
    <t>Sieger</t>
  </si>
  <si>
    <t>Verlierer</t>
  </si>
  <si>
    <t>Spielpläne Finalrunde A                                2009</t>
  </si>
  <si>
    <t>Finalrunde</t>
  </si>
  <si>
    <t>Spielzeiten:</t>
  </si>
  <si>
    <t>2 x 10 Min., 2 Min. Seitenwechsel</t>
  </si>
  <si>
    <t>Pause:</t>
  </si>
  <si>
    <t>Spiel-Nr.</t>
  </si>
  <si>
    <t xml:space="preserve">      Rangliste A </t>
  </si>
  <si>
    <t>Vorrunde</t>
  </si>
  <si>
    <t>Plus/minus Tore</t>
  </si>
  <si>
    <t>Punkte CH Meisterschaft</t>
  </si>
  <si>
    <t>Langenthal Hard</t>
  </si>
  <si>
    <t>Einrad Team Oberaargau</t>
  </si>
  <si>
    <t>Speedy Bikers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</si>
</sst>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h:mm"/>
  </numFmts>
  <fonts count="31">
    <font>
      <sz val="10"/>
      <name val="Arial"/>
      <family val="0"/>
    </font>
    <font>
      <sz val="18"/>
      <color indexed="9"/>
      <name val="Arial Black"/>
      <family val="2"/>
    </font>
    <font>
      <b/>
      <sz val="16"/>
      <name val="Arial"/>
      <family val="2"/>
    </font>
    <font>
      <sz val="1"/>
      <name val="Arial"/>
      <family val="0"/>
    </font>
    <font>
      <b/>
      <sz val="12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8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20" fontId="8" fillId="0" borderId="14" xfId="0" applyNumberFormat="1" applyFont="1" applyBorder="1" applyAlignment="1">
      <alignment horizontal="left"/>
    </xf>
    <xf numFmtId="20" fontId="8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0" fontId="8" fillId="0" borderId="0" xfId="0" applyNumberFormat="1" applyFont="1" applyAlignment="1">
      <alignment horizontal="left"/>
    </xf>
    <xf numFmtId="0" fontId="11" fillId="0" borderId="15" xfId="0" applyFont="1" applyBorder="1" applyAlignment="1">
      <alignment horizontal="center" vertical="center" textRotation="90"/>
    </xf>
    <xf numFmtId="170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1" fillId="0" borderId="10" xfId="0" applyFont="1" applyFill="1" applyBorder="1" applyAlignment="1">
      <alignment/>
    </xf>
    <xf numFmtId="170" fontId="8" fillId="21" borderId="10" xfId="0" applyNumberFormat="1" applyFont="1" applyFill="1" applyBorder="1" applyAlignment="1">
      <alignment horizontal="center"/>
    </xf>
    <xf numFmtId="170" fontId="8" fillId="7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textRotation="90"/>
    </xf>
    <xf numFmtId="0" fontId="8" fillId="0" borderId="0" xfId="0" applyFont="1" applyAlignment="1">
      <alignment/>
    </xf>
    <xf numFmtId="0" fontId="8" fillId="20" borderId="19" xfId="0" applyFont="1" applyFill="1" applyBorder="1" applyAlignment="1">
      <alignment horizontal="center" textRotation="90"/>
    </xf>
    <xf numFmtId="0" fontId="8" fillId="20" borderId="10" xfId="0" applyFont="1" applyFill="1" applyBorder="1" applyAlignment="1">
      <alignment horizontal="center" textRotation="90"/>
    </xf>
    <xf numFmtId="0" fontId="8" fillId="20" borderId="20" xfId="0" applyFont="1" applyFill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8" fillId="0" borderId="22" xfId="0" applyFont="1" applyBorder="1" applyAlignment="1">
      <alignment horizontal="center" textRotation="90"/>
    </xf>
    <xf numFmtId="0" fontId="9" fillId="24" borderId="22" xfId="0" applyFont="1" applyFill="1" applyBorder="1" applyAlignment="1">
      <alignment horizontal="center" textRotation="90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2" fillId="5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20" fontId="8" fillId="21" borderId="10" xfId="0" applyNumberFormat="1" applyFont="1" applyFill="1" applyBorder="1" applyAlignment="1">
      <alignment horizontal="center"/>
    </xf>
    <xf numFmtId="20" fontId="8" fillId="7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23" xfId="0" applyBorder="1" applyAlignment="1">
      <alignment/>
    </xf>
    <xf numFmtId="0" fontId="12" fillId="21" borderId="10" xfId="0" applyFont="1" applyFill="1" applyBorder="1" applyAlignment="1">
      <alignment/>
    </xf>
    <xf numFmtId="0" fontId="12" fillId="7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1" fillId="0" borderId="12" xfId="0" applyFont="1" applyBorder="1" applyAlignment="1">
      <alignment horizontal="center" vertical="center" textRotation="90"/>
    </xf>
    <xf numFmtId="170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5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0" borderId="0" xfId="0" applyFill="1" applyAlignment="1">
      <alignment/>
    </xf>
    <xf numFmtId="0" fontId="8" fillId="20" borderId="19" xfId="0" applyFont="1" applyFill="1" applyBorder="1" applyAlignment="1">
      <alignment textRotation="90"/>
    </xf>
    <xf numFmtId="0" fontId="8" fillId="20" borderId="20" xfId="0" applyFont="1" applyFill="1" applyBorder="1" applyAlignment="1">
      <alignment textRotation="90"/>
    </xf>
    <xf numFmtId="0" fontId="8" fillId="0" borderId="19" xfId="0" applyFont="1" applyBorder="1" applyAlignment="1">
      <alignment textRotation="90"/>
    </xf>
    <xf numFmtId="0" fontId="8" fillId="0" borderId="20" xfId="0" applyFont="1" applyBorder="1" applyAlignment="1">
      <alignment textRotation="90"/>
    </xf>
    <xf numFmtId="0" fontId="8" fillId="0" borderId="10" xfId="0" applyFont="1" applyBorder="1" applyAlignment="1">
      <alignment textRotation="90"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12" fillId="20" borderId="19" xfId="0" applyFont="1" applyFill="1" applyBorder="1" applyAlignment="1">
      <alignment horizontal="center"/>
    </xf>
    <xf numFmtId="0" fontId="12" fillId="20" borderId="20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20" borderId="25" xfId="0" applyFont="1" applyFill="1" applyBorder="1" applyAlignment="1">
      <alignment horizontal="center"/>
    </xf>
    <xf numFmtId="0" fontId="12" fillId="20" borderId="2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20" borderId="19" xfId="0" applyFont="1" applyFill="1" applyBorder="1" applyAlignment="1">
      <alignment horizontal="center"/>
    </xf>
    <xf numFmtId="0" fontId="8" fillId="20" borderId="2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2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20" borderId="29" xfId="0" applyFont="1" applyFill="1" applyBorder="1" applyAlignment="1">
      <alignment horizontal="center"/>
    </xf>
    <xf numFmtId="0" fontId="8" fillId="20" borderId="30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2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20" borderId="25" xfId="0" applyFont="1" applyFill="1" applyBorder="1" applyAlignment="1">
      <alignment horizontal="center"/>
    </xf>
    <xf numFmtId="0" fontId="8" fillId="20" borderId="26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2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0" borderId="36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20" borderId="10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24" borderId="37" xfId="0" applyFont="1" applyFill="1" applyBorder="1" applyAlignment="1">
      <alignment horizontal="center"/>
    </xf>
    <xf numFmtId="0" fontId="12" fillId="20" borderId="2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24" borderId="38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21" borderId="10" xfId="0" applyFont="1" applyFill="1" applyBorder="1" applyAlignment="1">
      <alignment horizontal="left"/>
    </xf>
    <xf numFmtId="0" fontId="12" fillId="7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8" borderId="12" xfId="0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5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" fillId="17" borderId="10" xfId="0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15" borderId="0" xfId="0" applyFont="1" applyFill="1" applyAlignment="1">
      <alignment horizontal="right"/>
    </xf>
    <xf numFmtId="170" fontId="10" fillId="15" borderId="0" xfId="0" applyNumberFormat="1" applyFont="1" applyFill="1" applyAlignment="1">
      <alignment horizontal="left"/>
    </xf>
    <xf numFmtId="0" fontId="6" fillId="27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15" borderId="0" xfId="0" applyFont="1" applyFill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17" borderId="0" xfId="0" applyFont="1" applyFill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0" fillId="27" borderId="0" xfId="0" applyFont="1" applyFill="1" applyAlignment="1">
      <alignment horizontal="center"/>
    </xf>
    <xf numFmtId="0" fontId="11" fillId="20" borderId="42" xfId="0" applyFont="1" applyFill="1" applyBorder="1" applyAlignment="1">
      <alignment horizontal="center"/>
    </xf>
    <xf numFmtId="0" fontId="11" fillId="20" borderId="43" xfId="0" applyFont="1" applyFill="1" applyBorder="1" applyAlignment="1">
      <alignment horizontal="center"/>
    </xf>
    <xf numFmtId="0" fontId="11" fillId="20" borderId="44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2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20" fontId="8" fillId="0" borderId="0" xfId="0" applyNumberFormat="1" applyFont="1" applyAlignment="1">
      <alignment horizontal="left"/>
    </xf>
    <xf numFmtId="0" fontId="8" fillId="0" borderId="45" xfId="0" applyFont="1" applyFill="1" applyBorder="1" applyAlignment="1">
      <alignment horizontal="center" textRotation="90" wrapText="1"/>
    </xf>
    <xf numFmtId="0" fontId="8" fillId="0" borderId="28" xfId="0" applyFont="1" applyFill="1" applyBorder="1" applyAlignment="1">
      <alignment horizontal="center" textRotation="90" wrapText="1"/>
    </xf>
    <xf numFmtId="0" fontId="1" fillId="23" borderId="46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14" fontId="10" fillId="0" borderId="10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8" fillId="20" borderId="47" xfId="0" applyFont="1" applyFill="1" applyBorder="1" applyAlignment="1">
      <alignment horizontal="center" textRotation="90"/>
    </xf>
    <xf numFmtId="0" fontId="8" fillId="20" borderId="48" xfId="0" applyFont="1" applyFill="1" applyBorder="1" applyAlignment="1">
      <alignment horizontal="center" textRotation="9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114300</xdr:rowOff>
    </xdr:from>
    <xdr:to>
      <xdr:col>9</xdr:col>
      <xdr:colOff>638175</xdr:colOff>
      <xdr:row>0</xdr:row>
      <xdr:rowOff>542925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14300"/>
          <a:ext cx="1914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28575</xdr:rowOff>
    </xdr:from>
    <xdr:to>
      <xdr:col>1</xdr:col>
      <xdr:colOff>952500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8575"/>
          <a:ext cx="22860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1066800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22288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76200</xdr:colOff>
      <xdr:row>0</xdr:row>
      <xdr:rowOff>123825</xdr:rowOff>
    </xdr:from>
    <xdr:to>
      <xdr:col>17</xdr:col>
      <xdr:colOff>447675</xdr:colOff>
      <xdr:row>0</xdr:row>
      <xdr:rowOff>476250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23825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24</xdr:row>
      <xdr:rowOff>38100</xdr:rowOff>
    </xdr:from>
    <xdr:to>
      <xdr:col>4</xdr:col>
      <xdr:colOff>1009650</xdr:colOff>
      <xdr:row>24</xdr:row>
      <xdr:rowOff>600075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648325"/>
          <a:ext cx="21907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24</xdr:row>
      <xdr:rowOff>123825</xdr:rowOff>
    </xdr:from>
    <xdr:to>
      <xdr:col>17</xdr:col>
      <xdr:colOff>438150</xdr:colOff>
      <xdr:row>24</xdr:row>
      <xdr:rowOff>476250</xdr:rowOff>
    </xdr:to>
    <xdr:pic>
      <xdr:nvPicPr>
        <xdr:cNvPr id="4" name="Picture 4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5734050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3</xdr:col>
      <xdr:colOff>180975</xdr:colOff>
      <xdr:row>0</xdr:row>
      <xdr:rowOff>590550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66675</xdr:colOff>
      <xdr:row>0</xdr:row>
      <xdr:rowOff>104775</xdr:rowOff>
    </xdr:from>
    <xdr:to>
      <xdr:col>17</xdr:col>
      <xdr:colOff>304800</xdr:colOff>
      <xdr:row>0</xdr:row>
      <xdr:rowOff>552450</xdr:rowOff>
    </xdr:to>
    <xdr:pic>
      <xdr:nvPicPr>
        <xdr:cNvPr id="2" name="Picture 9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104775"/>
          <a:ext cx="1762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4</xdr:col>
      <xdr:colOff>1047750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23241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0</xdr:row>
      <xdr:rowOff>161925</xdr:rowOff>
    </xdr:from>
    <xdr:to>
      <xdr:col>17</xdr:col>
      <xdr:colOff>438150</xdr:colOff>
      <xdr:row>0</xdr:row>
      <xdr:rowOff>514350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61925"/>
          <a:ext cx="1952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66675</xdr:rowOff>
    </xdr:from>
    <xdr:to>
      <xdr:col>17</xdr:col>
      <xdr:colOff>152400</xdr:colOff>
      <xdr:row>0</xdr:row>
      <xdr:rowOff>438150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6667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57150</xdr:rowOff>
    </xdr:from>
    <xdr:to>
      <xdr:col>4</xdr:col>
      <xdr:colOff>619125</xdr:colOff>
      <xdr:row>0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7150"/>
          <a:ext cx="18288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19050</xdr:rowOff>
    </xdr:from>
    <xdr:to>
      <xdr:col>12</xdr:col>
      <xdr:colOff>552450</xdr:colOff>
      <xdr:row>0</xdr:row>
      <xdr:rowOff>590550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2295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1952625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21526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22.8515625" style="0" customWidth="1"/>
    <col min="2" max="2" width="23.00390625" style="0" customWidth="1"/>
    <col min="3" max="3" width="2.7109375" style="0" customWidth="1"/>
    <col min="4" max="4" width="22.7109375" style="0" customWidth="1"/>
    <col min="6" max="7" width="8.7109375" style="0" customWidth="1"/>
    <col min="8" max="10" width="9.7109375" style="0" customWidth="1"/>
  </cols>
  <sheetData>
    <row r="1" spans="1:10" ht="49.5" customHeight="1">
      <c r="A1" s="133"/>
      <c r="B1" s="133"/>
      <c r="C1" s="134" t="s">
        <v>0</v>
      </c>
      <c r="D1" s="134"/>
      <c r="E1" s="134"/>
      <c r="F1" s="134"/>
      <c r="G1" s="134"/>
      <c r="H1" s="135"/>
      <c r="I1" s="136"/>
      <c r="J1" s="137"/>
    </row>
    <row r="2" spans="1:5" ht="12.75">
      <c r="A2" s="1"/>
      <c r="B2" s="1"/>
      <c r="C2" s="1"/>
      <c r="D2" s="1"/>
      <c r="E2" s="1"/>
    </row>
    <row r="3" spans="1:5" ht="24" customHeight="1">
      <c r="A3" s="2" t="s">
        <v>17</v>
      </c>
      <c r="B3" s="138" t="s">
        <v>65</v>
      </c>
      <c r="C3" s="138"/>
      <c r="D3" s="138"/>
      <c r="E3" s="138"/>
    </row>
    <row r="4" spans="1:5" ht="24" customHeight="1">
      <c r="A4" s="2" t="s">
        <v>1</v>
      </c>
      <c r="B4" s="127">
        <v>40244</v>
      </c>
      <c r="C4" s="127"/>
      <c r="D4" s="138"/>
      <c r="E4" s="138"/>
    </row>
    <row r="5" spans="1:5" ht="24" customHeight="1">
      <c r="A5" s="2" t="s">
        <v>21</v>
      </c>
      <c r="B5" s="128" t="s">
        <v>66</v>
      </c>
      <c r="C5" s="128"/>
      <c r="D5" s="128"/>
      <c r="E5" s="128"/>
    </row>
    <row r="6" spans="1:5" ht="23.25">
      <c r="A6" s="131" t="s">
        <v>2</v>
      </c>
      <c r="B6" s="132"/>
      <c r="C6" s="132"/>
      <c r="D6" s="132"/>
      <c r="E6" s="132"/>
    </row>
    <row r="8" spans="1:4" ht="18" customHeight="1">
      <c r="A8" s="3" t="s">
        <v>3</v>
      </c>
      <c r="B8" s="4" t="s">
        <v>4</v>
      </c>
      <c r="C8" s="5"/>
      <c r="D8" s="6" t="s">
        <v>5</v>
      </c>
    </row>
    <row r="9" spans="1:4" ht="18" customHeight="1">
      <c r="A9" s="7"/>
      <c r="B9" s="7"/>
      <c r="C9" s="8"/>
      <c r="D9" s="7"/>
    </row>
    <row r="10" spans="1:4" ht="18" customHeight="1">
      <c r="A10" s="9" t="str">
        <f>D12</f>
        <v>Speedy Bikers</v>
      </c>
      <c r="B10" s="9" t="str">
        <f>D13</f>
        <v>Devils</v>
      </c>
      <c r="C10" s="5"/>
      <c r="D10" s="2" t="s">
        <v>6</v>
      </c>
    </row>
    <row r="11" spans="1:4" ht="18" customHeight="1">
      <c r="A11" s="9" t="str">
        <f>D14</f>
        <v>Wülflinger Füchse</v>
      </c>
      <c r="B11" s="9" t="str">
        <f>D18</f>
        <v>Tornados</v>
      </c>
      <c r="C11" s="5"/>
      <c r="D11" s="2" t="s">
        <v>7</v>
      </c>
    </row>
    <row r="12" spans="1:4" ht="18" customHeight="1">
      <c r="A12" s="9" t="str">
        <f>D10</f>
        <v>Black Hawks</v>
      </c>
      <c r="B12" s="9" t="str">
        <f>D17</f>
        <v>Beavers</v>
      </c>
      <c r="C12" s="5"/>
      <c r="D12" s="2" t="s">
        <v>67</v>
      </c>
    </row>
    <row r="13" spans="1:4" ht="18" customHeight="1">
      <c r="A13" s="9" t="str">
        <f>D19</f>
        <v>Ghost Riders</v>
      </c>
      <c r="B13" s="9" t="str">
        <f>D15</f>
        <v>Chipmunks</v>
      </c>
      <c r="C13" s="5"/>
      <c r="D13" s="2" t="s">
        <v>8</v>
      </c>
    </row>
    <row r="14" spans="1:4" ht="18" customHeight="1">
      <c r="A14" s="9" t="str">
        <f>D16</f>
        <v>Happy Birds</v>
      </c>
      <c r="B14" s="9" t="str">
        <f>D11</f>
        <v>Unicycle Tigers 1</v>
      </c>
      <c r="C14" s="5"/>
      <c r="D14" s="2" t="s">
        <v>9</v>
      </c>
    </row>
    <row r="15" spans="1:4" ht="18" customHeight="1">
      <c r="A15" s="10"/>
      <c r="B15" s="5"/>
      <c r="C15" s="5"/>
      <c r="D15" s="2" t="s">
        <v>10</v>
      </c>
    </row>
    <row r="16" spans="1:4" ht="18" customHeight="1">
      <c r="A16" s="5"/>
      <c r="B16" s="5"/>
      <c r="C16" s="5"/>
      <c r="D16" s="2" t="s">
        <v>11</v>
      </c>
    </row>
    <row r="17" spans="1:4" ht="18" customHeight="1">
      <c r="A17" s="5"/>
      <c r="B17" s="5"/>
      <c r="C17" s="5"/>
      <c r="D17" s="2" t="s">
        <v>12</v>
      </c>
    </row>
    <row r="18" spans="1:4" ht="18" customHeight="1">
      <c r="A18" s="5"/>
      <c r="B18" s="5"/>
      <c r="C18" s="5"/>
      <c r="D18" s="11" t="s">
        <v>13</v>
      </c>
    </row>
    <row r="19" ht="18" customHeight="1">
      <c r="D19" s="2" t="s">
        <v>14</v>
      </c>
    </row>
  </sheetData>
  <sheetProtection/>
  <mergeCells count="7">
    <mergeCell ref="A6:E6"/>
    <mergeCell ref="A1:B1"/>
    <mergeCell ref="C1:G1"/>
    <mergeCell ref="H1:J1"/>
    <mergeCell ref="B3:E3"/>
    <mergeCell ref="B4:E4"/>
    <mergeCell ref="B5:E5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37">
      <selection activeCell="M17" sqref="M17"/>
    </sheetView>
  </sheetViews>
  <sheetFormatPr defaultColWidth="11.421875" defaultRowHeight="12.75"/>
  <cols>
    <col min="1" max="1" width="3.7109375" style="0" customWidth="1"/>
    <col min="2" max="3" width="8.0039062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</cols>
  <sheetData>
    <row r="1" spans="1:18" ht="48" customHeight="1">
      <c r="A1" s="129"/>
      <c r="B1" s="129"/>
      <c r="C1" s="129"/>
      <c r="D1" s="129"/>
      <c r="E1" s="129"/>
      <c r="F1" s="139" t="s">
        <v>15</v>
      </c>
      <c r="G1" s="139"/>
      <c r="H1" s="139"/>
      <c r="I1" s="139"/>
      <c r="J1" s="139"/>
      <c r="K1" s="139"/>
      <c r="L1" s="139"/>
      <c r="M1" s="139"/>
      <c r="N1" s="139"/>
      <c r="O1" s="139"/>
      <c r="P1" s="129"/>
      <c r="Q1" s="129"/>
      <c r="R1" s="129"/>
    </row>
    <row r="2" spans="1:18" ht="24" customHeight="1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7" ht="16.5" customHeight="1">
      <c r="A3" s="141" t="s">
        <v>17</v>
      </c>
      <c r="B3" s="142"/>
      <c r="C3" s="142"/>
      <c r="D3" s="143"/>
      <c r="E3" s="145" t="str">
        <f>Auslosung!B3</f>
        <v>Langenthal Hard</v>
      </c>
      <c r="F3" s="145"/>
      <c r="G3" s="145"/>
      <c r="H3" s="147" t="s">
        <v>18</v>
      </c>
      <c r="I3" s="147"/>
      <c r="J3" s="147"/>
      <c r="K3" s="147"/>
      <c r="L3" s="147"/>
      <c r="M3" s="147"/>
      <c r="N3" s="141" t="s">
        <v>19</v>
      </c>
      <c r="O3" s="142"/>
      <c r="P3" s="143"/>
      <c r="Q3" s="12"/>
    </row>
    <row r="4" spans="1:17" ht="16.5" customHeight="1">
      <c r="A4" s="141" t="s">
        <v>1</v>
      </c>
      <c r="B4" s="142"/>
      <c r="C4" s="142"/>
      <c r="D4" s="143"/>
      <c r="E4" s="144">
        <f>Auslosung!B4</f>
        <v>40244</v>
      </c>
      <c r="F4" s="145"/>
      <c r="G4" s="145"/>
      <c r="H4" s="146" t="str">
        <f>Auslosung!A10</f>
        <v>Speedy Bikers</v>
      </c>
      <c r="I4" s="146"/>
      <c r="J4" s="146"/>
      <c r="K4" s="146"/>
      <c r="L4" s="146"/>
      <c r="M4" s="146"/>
      <c r="N4" s="146" t="s">
        <v>20</v>
      </c>
      <c r="O4" s="146"/>
      <c r="P4" s="146"/>
      <c r="Q4" s="13">
        <v>0.375</v>
      </c>
    </row>
    <row r="5" spans="1:17" ht="16.5" customHeight="1">
      <c r="A5" s="141" t="s">
        <v>21</v>
      </c>
      <c r="B5" s="142"/>
      <c r="C5" s="142"/>
      <c r="D5" s="143"/>
      <c r="E5" s="145" t="str">
        <f>Auslosung!B5</f>
        <v>Einrad Team Oberaargau</v>
      </c>
      <c r="F5" s="145"/>
      <c r="G5" s="145"/>
      <c r="H5" s="146" t="str">
        <f>Auslosung!A11</f>
        <v>Wülflinger Füchse</v>
      </c>
      <c r="I5" s="146"/>
      <c r="J5" s="146"/>
      <c r="K5" s="146"/>
      <c r="L5" s="146"/>
      <c r="M5" s="146"/>
      <c r="N5" s="146" t="s">
        <v>22</v>
      </c>
      <c r="O5" s="146"/>
      <c r="P5" s="146"/>
      <c r="Q5" s="14">
        <v>0.006944444444444444</v>
      </c>
    </row>
    <row r="6" spans="1:17" ht="16.5" customHeight="1">
      <c r="A6" s="15"/>
      <c r="B6" s="15"/>
      <c r="C6" s="15"/>
      <c r="E6" s="15"/>
      <c r="F6" s="15"/>
      <c r="G6" s="15"/>
      <c r="H6" s="146" t="str">
        <f>Auslosung!A12</f>
        <v>Black Hawks</v>
      </c>
      <c r="I6" s="146"/>
      <c r="J6" s="146"/>
      <c r="K6" s="146"/>
      <c r="L6" s="146"/>
      <c r="M6" s="146"/>
      <c r="N6" s="146" t="s">
        <v>23</v>
      </c>
      <c r="O6" s="146"/>
      <c r="P6" s="146"/>
      <c r="Q6" s="14">
        <v>0.001388888888888889</v>
      </c>
    </row>
    <row r="7" spans="1:17" ht="16.5" customHeight="1">
      <c r="A7" s="15"/>
      <c r="B7" s="15"/>
      <c r="C7" s="15"/>
      <c r="E7" s="15"/>
      <c r="F7" s="15"/>
      <c r="G7" s="15"/>
      <c r="H7" s="146" t="str">
        <f>Auslosung!A13</f>
        <v>Ghost Riders</v>
      </c>
      <c r="I7" s="146"/>
      <c r="J7" s="146"/>
      <c r="K7" s="146"/>
      <c r="L7" s="146"/>
      <c r="M7" s="146"/>
      <c r="N7" s="146" t="s">
        <v>24</v>
      </c>
      <c r="O7" s="146"/>
      <c r="P7" s="146"/>
      <c r="Q7" s="14">
        <v>0.010416666666666666</v>
      </c>
    </row>
    <row r="8" spans="1:16" ht="16.5" customHeight="1">
      <c r="A8" s="15"/>
      <c r="B8" s="15"/>
      <c r="C8" s="15"/>
      <c r="E8" s="15"/>
      <c r="F8" s="15"/>
      <c r="G8" s="15"/>
      <c r="H8" s="146" t="str">
        <f>Auslosung!A14</f>
        <v>Happy Birds</v>
      </c>
      <c r="I8" s="146"/>
      <c r="J8" s="146"/>
      <c r="K8" s="146"/>
      <c r="L8" s="146"/>
      <c r="M8" s="146"/>
      <c r="N8" s="16"/>
      <c r="O8" s="16"/>
      <c r="P8" s="17"/>
    </row>
    <row r="9" spans="1:13" ht="15.75">
      <c r="A9" s="15"/>
      <c r="B9" s="15"/>
      <c r="C9" s="15"/>
      <c r="E9" s="15"/>
      <c r="F9" s="15"/>
      <c r="G9" s="15"/>
      <c r="H9" s="149"/>
      <c r="I9" s="149"/>
      <c r="J9" s="149"/>
      <c r="K9" s="149"/>
      <c r="L9" s="149"/>
      <c r="M9" s="149"/>
    </row>
    <row r="10" spans="1:7" ht="18">
      <c r="A10" s="150" t="s">
        <v>24</v>
      </c>
      <c r="B10" s="150"/>
      <c r="C10" s="150"/>
      <c r="D10" s="150"/>
      <c r="E10" s="150"/>
      <c r="F10" s="151">
        <f>Q4-Q7</f>
        <v>0.3645833333333333</v>
      </c>
      <c r="G10" s="151"/>
    </row>
    <row r="11" spans="4:18" ht="15.75">
      <c r="D11" s="12"/>
      <c r="H11" s="12"/>
      <c r="L11" s="12"/>
      <c r="P11" s="148" t="s">
        <v>25</v>
      </c>
      <c r="Q11" s="148"/>
      <c r="R11" s="148"/>
    </row>
    <row r="12" spans="1:18" ht="47.25">
      <c r="A12" s="18" t="s">
        <v>26</v>
      </c>
      <c r="B12" s="19" t="s">
        <v>27</v>
      </c>
      <c r="C12" s="19" t="s">
        <v>28</v>
      </c>
      <c r="E12" s="20" t="s">
        <v>29</v>
      </c>
      <c r="F12" s="21" t="s">
        <v>30</v>
      </c>
      <c r="G12" s="20" t="s">
        <v>31</v>
      </c>
      <c r="I12" s="22" t="s">
        <v>32</v>
      </c>
      <c r="J12" s="23" t="s">
        <v>30</v>
      </c>
      <c r="K12" s="22" t="s">
        <v>32</v>
      </c>
      <c r="M12" s="22" t="s">
        <v>33</v>
      </c>
      <c r="N12" s="23" t="s">
        <v>30</v>
      </c>
      <c r="O12" s="24" t="s">
        <v>33</v>
      </c>
      <c r="P12" s="23" t="s">
        <v>34</v>
      </c>
      <c r="Q12" s="23" t="s">
        <v>35</v>
      </c>
      <c r="R12" s="23" t="s">
        <v>36</v>
      </c>
    </row>
    <row r="13" spans="1:18" ht="15">
      <c r="A13" s="25"/>
      <c r="B13" s="26"/>
      <c r="C13" s="27"/>
      <c r="E13" s="28" t="str">
        <f>H4</f>
        <v>Speedy Bikers</v>
      </c>
      <c r="F13" s="29" t="s">
        <v>30</v>
      </c>
      <c r="G13" s="28" t="str">
        <f>H5</f>
        <v>Wülflinger Füchse</v>
      </c>
      <c r="I13" s="120">
        <v>3</v>
      </c>
      <c r="J13" s="21" t="s">
        <v>30</v>
      </c>
      <c r="K13" s="120">
        <v>0</v>
      </c>
      <c r="L13" s="49"/>
      <c r="M13" s="120">
        <v>3</v>
      </c>
      <c r="N13" s="21" t="s">
        <v>30</v>
      </c>
      <c r="O13" s="120">
        <v>0</v>
      </c>
      <c r="P13" s="30"/>
      <c r="Q13" s="30"/>
      <c r="R13" s="30"/>
    </row>
    <row r="14" spans="1:18" ht="15">
      <c r="A14" s="25">
        <v>2</v>
      </c>
      <c r="B14" s="26">
        <f>C38+Q6</f>
        <v>0.3833333333333333</v>
      </c>
      <c r="C14" s="27">
        <f>B14+Q5</f>
        <v>0.3902777777777777</v>
      </c>
      <c r="E14" s="28" t="str">
        <f>H6</f>
        <v>Black Hawks</v>
      </c>
      <c r="F14" s="29" t="s">
        <v>30</v>
      </c>
      <c r="G14" s="28" t="str">
        <f>H7</f>
        <v>Ghost Riders</v>
      </c>
      <c r="I14" s="120">
        <v>7</v>
      </c>
      <c r="J14" s="21" t="s">
        <v>30</v>
      </c>
      <c r="K14" s="120">
        <v>0</v>
      </c>
      <c r="L14" s="49"/>
      <c r="M14" s="120">
        <v>3</v>
      </c>
      <c r="N14" s="21" t="s">
        <v>30</v>
      </c>
      <c r="O14" s="120">
        <v>0</v>
      </c>
      <c r="P14" s="30"/>
      <c r="Q14" s="30"/>
      <c r="R14" s="30"/>
    </row>
    <row r="15" spans="1:18" ht="15">
      <c r="A15" s="25">
        <v>4</v>
      </c>
      <c r="B15" s="26">
        <f>C39+Q6</f>
        <v>0.3999999999999999</v>
      </c>
      <c r="C15" s="27">
        <f>B15+Q5</f>
        <v>0.40694444444444433</v>
      </c>
      <c r="E15" s="28" t="str">
        <f>H8</f>
        <v>Happy Birds</v>
      </c>
      <c r="F15" s="29" t="s">
        <v>30</v>
      </c>
      <c r="G15" s="28" t="str">
        <f>H4</f>
        <v>Speedy Bikers</v>
      </c>
      <c r="I15" s="120">
        <v>0</v>
      </c>
      <c r="J15" s="21" t="s">
        <v>30</v>
      </c>
      <c r="K15" s="120">
        <v>5</v>
      </c>
      <c r="L15" s="49"/>
      <c r="M15" s="120">
        <v>0</v>
      </c>
      <c r="N15" s="21" t="s">
        <v>30</v>
      </c>
      <c r="O15" s="120">
        <v>3</v>
      </c>
      <c r="P15" s="30"/>
      <c r="Q15" s="30"/>
      <c r="R15" s="30"/>
    </row>
    <row r="16" spans="1:18" ht="15">
      <c r="A16" s="25"/>
      <c r="B16" s="26"/>
      <c r="C16" s="27"/>
      <c r="E16" s="28" t="str">
        <f>H5</f>
        <v>Wülflinger Füchse</v>
      </c>
      <c r="F16" s="29" t="s">
        <v>30</v>
      </c>
      <c r="G16" s="28" t="str">
        <f>H6</f>
        <v>Black Hawks</v>
      </c>
      <c r="I16" s="120">
        <v>0</v>
      </c>
      <c r="J16" s="21" t="s">
        <v>30</v>
      </c>
      <c r="K16" s="120">
        <v>3</v>
      </c>
      <c r="L16" s="49"/>
      <c r="M16" s="120">
        <v>0</v>
      </c>
      <c r="N16" s="21" t="s">
        <v>30</v>
      </c>
      <c r="O16" s="120">
        <v>3</v>
      </c>
      <c r="P16" s="30"/>
      <c r="Q16" s="30"/>
      <c r="R16" s="30"/>
    </row>
    <row r="17" spans="1:18" ht="15">
      <c r="A17" s="25">
        <v>7</v>
      </c>
      <c r="B17" s="26">
        <f>C41+Q6</f>
        <v>0.425</v>
      </c>
      <c r="C17" s="27">
        <f>B17+Q5</f>
        <v>0.4319444444444444</v>
      </c>
      <c r="E17" s="28" t="str">
        <f>H7</f>
        <v>Ghost Riders</v>
      </c>
      <c r="F17" s="29" t="s">
        <v>30</v>
      </c>
      <c r="G17" s="28" t="str">
        <f>H8</f>
        <v>Happy Birds</v>
      </c>
      <c r="I17" s="120">
        <v>2</v>
      </c>
      <c r="J17" s="21" t="s">
        <v>30</v>
      </c>
      <c r="K17" s="120">
        <v>1</v>
      </c>
      <c r="L17" s="49"/>
      <c r="M17" s="120">
        <v>0</v>
      </c>
      <c r="N17" s="21" t="s">
        <v>30</v>
      </c>
      <c r="O17" s="120">
        <v>0</v>
      </c>
      <c r="P17" s="30"/>
      <c r="Q17" s="30"/>
      <c r="R17" s="30"/>
    </row>
    <row r="18" spans="1:18" ht="15">
      <c r="A18" s="25">
        <v>9</v>
      </c>
      <c r="B18" s="26">
        <f>C42+Q6</f>
        <v>0.4416666666666666</v>
      </c>
      <c r="C18" s="27">
        <f>B18+Q5</f>
        <v>0.448611111111111</v>
      </c>
      <c r="E18" s="28" t="str">
        <f>H4</f>
        <v>Speedy Bikers</v>
      </c>
      <c r="F18" s="29" t="s">
        <v>30</v>
      </c>
      <c r="G18" s="28" t="str">
        <f>H6</f>
        <v>Black Hawks</v>
      </c>
      <c r="I18" s="120">
        <v>1</v>
      </c>
      <c r="J18" s="21" t="s">
        <v>30</v>
      </c>
      <c r="K18" s="120">
        <v>4</v>
      </c>
      <c r="L18" s="49"/>
      <c r="M18" s="120">
        <v>0</v>
      </c>
      <c r="N18" s="21" t="s">
        <v>30</v>
      </c>
      <c r="O18" s="120">
        <v>3</v>
      </c>
      <c r="P18" s="30"/>
      <c r="Q18" s="30"/>
      <c r="R18" s="30"/>
    </row>
    <row r="19" spans="1:18" ht="15">
      <c r="A19" s="25"/>
      <c r="B19" s="26"/>
      <c r="C19" s="27"/>
      <c r="E19" s="28" t="str">
        <f>H5</f>
        <v>Wülflinger Füchse</v>
      </c>
      <c r="F19" s="29" t="s">
        <v>30</v>
      </c>
      <c r="G19" s="28" t="str">
        <f>H7</f>
        <v>Ghost Riders</v>
      </c>
      <c r="I19" s="120">
        <v>0</v>
      </c>
      <c r="J19" s="21" t="s">
        <v>30</v>
      </c>
      <c r="K19" s="120">
        <v>3</v>
      </c>
      <c r="L19" s="49"/>
      <c r="M19" s="120">
        <v>0</v>
      </c>
      <c r="N19" s="21" t="s">
        <v>30</v>
      </c>
      <c r="O19" s="120">
        <v>3</v>
      </c>
      <c r="P19" s="30"/>
      <c r="Q19" s="30"/>
      <c r="R19" s="30"/>
    </row>
    <row r="20" spans="1:18" ht="15">
      <c r="A20" s="25">
        <v>12</v>
      </c>
      <c r="B20" s="26">
        <f>C44+Q6</f>
        <v>0.4666666666666666</v>
      </c>
      <c r="C20" s="27">
        <f>B20+Q5</f>
        <v>0.47361111111111104</v>
      </c>
      <c r="E20" s="28" t="str">
        <f>H6</f>
        <v>Black Hawks</v>
      </c>
      <c r="F20" s="29" t="s">
        <v>30</v>
      </c>
      <c r="G20" s="28" t="str">
        <f>H8</f>
        <v>Happy Birds</v>
      </c>
      <c r="I20" s="120">
        <v>6</v>
      </c>
      <c r="J20" s="21" t="s">
        <v>30</v>
      </c>
      <c r="K20" s="120">
        <v>0</v>
      </c>
      <c r="L20" s="49"/>
      <c r="M20" s="120">
        <v>3</v>
      </c>
      <c r="N20" s="21" t="s">
        <v>30</v>
      </c>
      <c r="O20" s="120">
        <v>0</v>
      </c>
      <c r="P20" s="30"/>
      <c r="Q20" s="30"/>
      <c r="R20" s="30"/>
    </row>
    <row r="21" spans="1:18" ht="15">
      <c r="A21" s="25">
        <v>14</v>
      </c>
      <c r="B21" s="26">
        <f>C45+Q6</f>
        <v>0.4833333333333332</v>
      </c>
      <c r="C21" s="27">
        <f>B21+Q5</f>
        <v>0.49027777777777765</v>
      </c>
      <c r="E21" s="28" t="str">
        <f>H7</f>
        <v>Ghost Riders</v>
      </c>
      <c r="F21" s="29" t="s">
        <v>30</v>
      </c>
      <c r="G21" s="28" t="str">
        <f>H4</f>
        <v>Speedy Bikers</v>
      </c>
      <c r="I21" s="120">
        <v>1</v>
      </c>
      <c r="J21" s="21" t="s">
        <v>30</v>
      </c>
      <c r="K21" s="120">
        <v>5</v>
      </c>
      <c r="L21" s="49"/>
      <c r="M21" s="120">
        <v>0</v>
      </c>
      <c r="N21" s="21" t="s">
        <v>30</v>
      </c>
      <c r="O21" s="120">
        <v>3</v>
      </c>
      <c r="P21" s="30"/>
      <c r="Q21" s="30"/>
      <c r="R21" s="30"/>
    </row>
    <row r="22" spans="1:18" ht="15">
      <c r="A22" s="25"/>
      <c r="B22" s="26"/>
      <c r="C22" s="27"/>
      <c r="D22" s="12"/>
      <c r="E22" s="28" t="str">
        <f>H5</f>
        <v>Wülflinger Füchse</v>
      </c>
      <c r="F22" s="31" t="s">
        <v>30</v>
      </c>
      <c r="G22" s="28" t="str">
        <f>H8</f>
        <v>Happy Birds</v>
      </c>
      <c r="H22" s="12"/>
      <c r="I22" s="120">
        <v>0</v>
      </c>
      <c r="J22" s="23" t="s">
        <v>30</v>
      </c>
      <c r="K22" s="120">
        <v>3</v>
      </c>
      <c r="L22" s="121"/>
      <c r="M22" s="120">
        <v>0</v>
      </c>
      <c r="N22" s="23" t="s">
        <v>30</v>
      </c>
      <c r="O22" s="120">
        <v>3</v>
      </c>
      <c r="P22" s="30"/>
      <c r="Q22" s="30"/>
      <c r="R22" s="30"/>
    </row>
    <row r="23" ht="12" customHeight="1"/>
    <row r="24" ht="12" customHeight="1"/>
    <row r="25" spans="1:18" ht="48" customHeight="1">
      <c r="A25" s="129"/>
      <c r="B25" s="129"/>
      <c r="C25" s="129"/>
      <c r="D25" s="129"/>
      <c r="E25" s="129"/>
      <c r="F25" s="139" t="s">
        <v>15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29"/>
      <c r="Q25" s="129"/>
      <c r="R25" s="129"/>
    </row>
    <row r="26" spans="1:18" ht="24" customHeight="1">
      <c r="A26" s="152" t="s">
        <v>37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</row>
    <row r="27" spans="1:17" ht="16.5" customHeight="1">
      <c r="A27" s="145" t="s">
        <v>17</v>
      </c>
      <c r="B27" s="145"/>
      <c r="C27" s="145"/>
      <c r="D27" s="145"/>
      <c r="E27" s="145" t="str">
        <f>Auslosung!B3</f>
        <v>Langenthal Hard</v>
      </c>
      <c r="F27" s="145"/>
      <c r="G27" s="145"/>
      <c r="H27" s="147" t="s">
        <v>18</v>
      </c>
      <c r="I27" s="147"/>
      <c r="J27" s="147"/>
      <c r="K27" s="147"/>
      <c r="L27" s="147"/>
      <c r="M27" s="147"/>
      <c r="N27" s="145" t="s">
        <v>19</v>
      </c>
      <c r="O27" s="145"/>
      <c r="P27" s="145"/>
      <c r="Q27" s="32"/>
    </row>
    <row r="28" spans="1:17" ht="16.5" customHeight="1">
      <c r="A28" s="145" t="s">
        <v>1</v>
      </c>
      <c r="B28" s="145"/>
      <c r="C28" s="145"/>
      <c r="D28" s="145"/>
      <c r="E28" s="144">
        <f>Auslosung!B4</f>
        <v>40244</v>
      </c>
      <c r="F28" s="145"/>
      <c r="G28" s="145"/>
      <c r="H28" s="146" t="str">
        <f>Auslosung!B10</f>
        <v>Devils</v>
      </c>
      <c r="I28" s="146"/>
      <c r="J28" s="146"/>
      <c r="K28" s="146"/>
      <c r="L28" s="146"/>
      <c r="M28" s="146"/>
      <c r="N28" s="146" t="s">
        <v>20</v>
      </c>
      <c r="O28" s="146"/>
      <c r="P28" s="146"/>
      <c r="Q28" s="13">
        <f>Q4</f>
        <v>0.375</v>
      </c>
    </row>
    <row r="29" spans="1:17" ht="16.5" customHeight="1">
      <c r="A29" s="145" t="s">
        <v>21</v>
      </c>
      <c r="B29" s="145"/>
      <c r="C29" s="145"/>
      <c r="D29" s="145"/>
      <c r="E29" s="145" t="str">
        <f>Auslosung!B5</f>
        <v>Einrad Team Oberaargau</v>
      </c>
      <c r="F29" s="145"/>
      <c r="G29" s="145"/>
      <c r="H29" s="146" t="str">
        <f>Auslosung!B11</f>
        <v>Tornados</v>
      </c>
      <c r="I29" s="146"/>
      <c r="J29" s="146"/>
      <c r="K29" s="146"/>
      <c r="L29" s="146"/>
      <c r="M29" s="146"/>
      <c r="N29" s="146" t="s">
        <v>22</v>
      </c>
      <c r="O29" s="146"/>
      <c r="P29" s="146"/>
      <c r="Q29" s="14">
        <f>Q1</f>
        <v>0</v>
      </c>
    </row>
    <row r="30" spans="1:17" ht="16.5" customHeight="1">
      <c r="A30" s="15"/>
      <c r="B30" s="15"/>
      <c r="C30" s="15"/>
      <c r="E30" s="15"/>
      <c r="F30" s="15"/>
      <c r="G30" s="15"/>
      <c r="H30" s="146" t="str">
        <f>Auslosung!B12</f>
        <v>Beavers</v>
      </c>
      <c r="I30" s="146"/>
      <c r="J30" s="146"/>
      <c r="K30" s="146"/>
      <c r="L30" s="146"/>
      <c r="M30" s="146"/>
      <c r="N30" s="146" t="s">
        <v>23</v>
      </c>
      <c r="O30" s="146"/>
      <c r="P30" s="146"/>
      <c r="Q30" s="14">
        <f>Q2</f>
        <v>0</v>
      </c>
    </row>
    <row r="31" spans="1:16" ht="16.5" customHeight="1">
      <c r="A31" s="15"/>
      <c r="B31" s="15"/>
      <c r="C31" s="15"/>
      <c r="E31" s="15"/>
      <c r="F31" s="15"/>
      <c r="G31" s="15"/>
      <c r="H31" s="146" t="str">
        <f>Auslosung!B13</f>
        <v>Chipmunks</v>
      </c>
      <c r="I31" s="146"/>
      <c r="J31" s="146"/>
      <c r="K31" s="146"/>
      <c r="L31" s="146"/>
      <c r="M31" s="146"/>
      <c r="N31" s="153"/>
      <c r="O31" s="153"/>
      <c r="P31" s="17"/>
    </row>
    <row r="32" spans="1:16" ht="16.5" customHeight="1">
      <c r="A32" s="15"/>
      <c r="B32" s="15"/>
      <c r="C32" s="15"/>
      <c r="E32" s="15"/>
      <c r="F32" s="15"/>
      <c r="G32" s="15"/>
      <c r="H32" s="155" t="str">
        <f>Auslosung!B14</f>
        <v>Unicycle Tigers 1</v>
      </c>
      <c r="I32" s="156"/>
      <c r="J32" s="156"/>
      <c r="K32" s="156"/>
      <c r="L32" s="156"/>
      <c r="M32" s="157"/>
      <c r="N32" s="16"/>
      <c r="O32" s="16"/>
      <c r="P32" s="17"/>
    </row>
    <row r="33" spans="1:16" ht="16.5" customHeight="1">
      <c r="A33" s="15"/>
      <c r="B33" s="15"/>
      <c r="C33" s="15"/>
      <c r="E33" s="15"/>
      <c r="F33" s="15"/>
      <c r="G33" s="15"/>
      <c r="H33" s="158"/>
      <c r="I33" s="158"/>
      <c r="J33" s="158"/>
      <c r="K33" s="158"/>
      <c r="L33" s="158"/>
      <c r="M33" s="158"/>
      <c r="N33" s="16"/>
      <c r="O33" s="16"/>
      <c r="P33" s="17"/>
    </row>
    <row r="34" spans="1:13" ht="15.75">
      <c r="A34" s="15"/>
      <c r="B34" s="15"/>
      <c r="C34" s="15"/>
      <c r="E34" s="15"/>
      <c r="F34" s="15"/>
      <c r="G34" s="15"/>
      <c r="H34" s="149"/>
      <c r="I34" s="149"/>
      <c r="J34" s="149"/>
      <c r="K34" s="149"/>
      <c r="L34" s="149"/>
      <c r="M34" s="149"/>
    </row>
    <row r="35" spans="1:7" ht="18">
      <c r="A35" s="150" t="s">
        <v>24</v>
      </c>
      <c r="B35" s="150"/>
      <c r="C35" s="150"/>
      <c r="D35" s="150"/>
      <c r="E35" s="150"/>
      <c r="F35" s="151">
        <f>F10</f>
        <v>0.3645833333333333</v>
      </c>
      <c r="G35" s="154"/>
    </row>
    <row r="36" spans="4:18" ht="15.75">
      <c r="D36" s="12"/>
      <c r="H36" s="12"/>
      <c r="L36" s="12"/>
      <c r="P36" s="148" t="s">
        <v>25</v>
      </c>
      <c r="Q36" s="148"/>
      <c r="R36" s="148"/>
    </row>
    <row r="37" spans="1:18" ht="47.25">
      <c r="A37" s="18" t="s">
        <v>26</v>
      </c>
      <c r="B37" s="19" t="s">
        <v>27</v>
      </c>
      <c r="C37" s="19" t="s">
        <v>28</v>
      </c>
      <c r="E37" s="20" t="s">
        <v>29</v>
      </c>
      <c r="F37" s="21" t="s">
        <v>30</v>
      </c>
      <c r="G37" s="20" t="s">
        <v>31</v>
      </c>
      <c r="I37" s="22" t="s">
        <v>32</v>
      </c>
      <c r="J37" s="23" t="s">
        <v>30</v>
      </c>
      <c r="K37" s="24" t="s">
        <v>32</v>
      </c>
      <c r="M37" s="22" t="s">
        <v>33</v>
      </c>
      <c r="N37" s="23" t="s">
        <v>30</v>
      </c>
      <c r="O37" s="24" t="s">
        <v>33</v>
      </c>
      <c r="P37" s="23" t="s">
        <v>34</v>
      </c>
      <c r="Q37" s="23" t="s">
        <v>35</v>
      </c>
      <c r="R37" s="23" t="s">
        <v>36</v>
      </c>
    </row>
    <row r="38" spans="1:18" ht="15">
      <c r="A38" s="25">
        <v>1</v>
      </c>
      <c r="B38" s="26">
        <v>0.375</v>
      </c>
      <c r="C38" s="27">
        <f>B38+Q5</f>
        <v>0.3819444444444444</v>
      </c>
      <c r="E38" s="28" t="str">
        <f>H28</f>
        <v>Devils</v>
      </c>
      <c r="F38" s="29" t="s">
        <v>30</v>
      </c>
      <c r="G38" s="28" t="str">
        <f>H29</f>
        <v>Tornados</v>
      </c>
      <c r="I38" s="120">
        <v>6</v>
      </c>
      <c r="J38" s="21" t="s">
        <v>30</v>
      </c>
      <c r="K38" s="120">
        <v>0</v>
      </c>
      <c r="L38" s="49"/>
      <c r="M38" s="120">
        <v>3</v>
      </c>
      <c r="N38" s="21" t="s">
        <v>30</v>
      </c>
      <c r="O38" s="120">
        <v>0</v>
      </c>
      <c r="P38" s="30"/>
      <c r="Q38" s="30"/>
      <c r="R38" s="30"/>
    </row>
    <row r="39" spans="1:18" ht="15">
      <c r="A39" s="25">
        <v>3</v>
      </c>
      <c r="B39" s="26">
        <f>C14+Q6</f>
        <v>0.3916666666666666</v>
      </c>
      <c r="C39" s="27">
        <f>B39+Q5</f>
        <v>0.398611111111111</v>
      </c>
      <c r="E39" s="28" t="str">
        <f>H30</f>
        <v>Beavers</v>
      </c>
      <c r="F39" s="29" t="s">
        <v>30</v>
      </c>
      <c r="G39" s="28" t="str">
        <f>H31</f>
        <v>Chipmunks</v>
      </c>
      <c r="I39" s="120">
        <v>2</v>
      </c>
      <c r="J39" s="21" t="s">
        <v>30</v>
      </c>
      <c r="K39" s="120">
        <v>4</v>
      </c>
      <c r="L39" s="49"/>
      <c r="M39" s="120">
        <v>0</v>
      </c>
      <c r="N39" s="21" t="s">
        <v>30</v>
      </c>
      <c r="O39" s="120">
        <v>3</v>
      </c>
      <c r="P39" s="30"/>
      <c r="Q39" s="30"/>
      <c r="R39" s="30"/>
    </row>
    <row r="40" spans="1:18" ht="15">
      <c r="A40" s="25">
        <v>5</v>
      </c>
      <c r="B40" s="26">
        <f>C15+Q6</f>
        <v>0.4083333333333332</v>
      </c>
      <c r="C40" s="27">
        <f>B40+Q5</f>
        <v>0.41527777777777763</v>
      </c>
      <c r="E40" s="28" t="str">
        <f>Auslosung!B14</f>
        <v>Unicycle Tigers 1</v>
      </c>
      <c r="F40" s="29" t="s">
        <v>30</v>
      </c>
      <c r="G40" s="28" t="str">
        <f>H28</f>
        <v>Devils</v>
      </c>
      <c r="I40" s="120">
        <v>1</v>
      </c>
      <c r="J40" s="21" t="s">
        <v>30</v>
      </c>
      <c r="K40" s="120">
        <v>2</v>
      </c>
      <c r="L40" s="49"/>
      <c r="M40" s="120">
        <v>0</v>
      </c>
      <c r="N40" s="21" t="s">
        <v>30</v>
      </c>
      <c r="O40" s="120">
        <v>3</v>
      </c>
      <c r="P40" s="30"/>
      <c r="Q40" s="30"/>
      <c r="R40" s="30"/>
    </row>
    <row r="41" spans="1:18" ht="15">
      <c r="A41" s="25">
        <v>6</v>
      </c>
      <c r="B41" s="26">
        <v>0.4166666666666667</v>
      </c>
      <c r="C41" s="27">
        <f>B41+Q5</f>
        <v>0.4236111111111111</v>
      </c>
      <c r="E41" s="28" t="str">
        <f>H29</f>
        <v>Tornados</v>
      </c>
      <c r="F41" s="29" t="s">
        <v>30</v>
      </c>
      <c r="G41" s="28" t="str">
        <f>H30</f>
        <v>Beavers</v>
      </c>
      <c r="I41" s="120">
        <v>0</v>
      </c>
      <c r="J41" s="21" t="s">
        <v>30</v>
      </c>
      <c r="K41" s="120">
        <v>1</v>
      </c>
      <c r="L41" s="49"/>
      <c r="M41" s="120">
        <v>0</v>
      </c>
      <c r="N41" s="21" t="s">
        <v>30</v>
      </c>
      <c r="O41" s="120">
        <v>3</v>
      </c>
      <c r="P41" s="30"/>
      <c r="Q41" s="30"/>
      <c r="R41" s="30"/>
    </row>
    <row r="42" spans="1:18" ht="15">
      <c r="A42" s="25">
        <v>8</v>
      </c>
      <c r="B42" s="26">
        <f>C17+Q6</f>
        <v>0.4333333333333333</v>
      </c>
      <c r="C42" s="27">
        <f>B42+Q5</f>
        <v>0.4402777777777777</v>
      </c>
      <c r="E42" s="28" t="str">
        <f>H31</f>
        <v>Chipmunks</v>
      </c>
      <c r="F42" s="29" t="s">
        <v>30</v>
      </c>
      <c r="G42" s="28" t="str">
        <f>Auslosung!B14</f>
        <v>Unicycle Tigers 1</v>
      </c>
      <c r="I42" s="120">
        <v>2</v>
      </c>
      <c r="J42" s="21" t="s">
        <v>30</v>
      </c>
      <c r="K42" s="120">
        <v>3</v>
      </c>
      <c r="L42" s="49"/>
      <c r="M42" s="120">
        <v>0</v>
      </c>
      <c r="N42" s="21" t="s">
        <v>30</v>
      </c>
      <c r="O42" s="120">
        <v>3</v>
      </c>
      <c r="P42" s="30"/>
      <c r="Q42" s="30"/>
      <c r="R42" s="30"/>
    </row>
    <row r="43" spans="1:18" ht="15">
      <c r="A43" s="25">
        <v>10</v>
      </c>
      <c r="B43" s="26">
        <f>C18+Q6</f>
        <v>0.4499999999999999</v>
      </c>
      <c r="C43" s="27">
        <f>B43+Q5</f>
        <v>0.4569444444444443</v>
      </c>
      <c r="E43" s="28" t="str">
        <f>H28</f>
        <v>Devils</v>
      </c>
      <c r="F43" s="29" t="s">
        <v>30</v>
      </c>
      <c r="G43" s="28" t="str">
        <f>H30</f>
        <v>Beavers</v>
      </c>
      <c r="I43" s="120">
        <v>4</v>
      </c>
      <c r="J43" s="21" t="s">
        <v>30</v>
      </c>
      <c r="K43" s="120">
        <v>1</v>
      </c>
      <c r="L43" s="49"/>
      <c r="M43" s="120">
        <v>3</v>
      </c>
      <c r="N43" s="21" t="s">
        <v>30</v>
      </c>
      <c r="O43" s="120">
        <v>0</v>
      </c>
      <c r="P43" s="30"/>
      <c r="Q43" s="30"/>
      <c r="R43" s="30"/>
    </row>
    <row r="44" spans="1:18" ht="15">
      <c r="A44" s="25">
        <v>11</v>
      </c>
      <c r="B44" s="26">
        <v>0.4583333333333333</v>
      </c>
      <c r="C44" s="27">
        <f>B44+Q5</f>
        <v>0.46527777777777773</v>
      </c>
      <c r="E44" s="28" t="str">
        <f>H29</f>
        <v>Tornados</v>
      </c>
      <c r="F44" s="29" t="s">
        <v>30</v>
      </c>
      <c r="G44" s="28" t="str">
        <f>H31</f>
        <v>Chipmunks</v>
      </c>
      <c r="I44" s="120">
        <v>0</v>
      </c>
      <c r="J44" s="21" t="s">
        <v>30</v>
      </c>
      <c r="K44" s="120">
        <v>8</v>
      </c>
      <c r="L44" s="49"/>
      <c r="M44" s="120">
        <v>0</v>
      </c>
      <c r="N44" s="21" t="s">
        <v>30</v>
      </c>
      <c r="O44" s="120">
        <v>3</v>
      </c>
      <c r="P44" s="30"/>
      <c r="Q44" s="30"/>
      <c r="R44" s="30"/>
    </row>
    <row r="45" spans="1:18" ht="15">
      <c r="A45" s="25">
        <v>13</v>
      </c>
      <c r="B45" s="26">
        <f>C20+Q6</f>
        <v>0.4749999999999999</v>
      </c>
      <c r="C45" s="27">
        <f>B45+Q5</f>
        <v>0.48194444444444434</v>
      </c>
      <c r="E45" s="28" t="str">
        <f>H30</f>
        <v>Beavers</v>
      </c>
      <c r="F45" s="29" t="s">
        <v>30</v>
      </c>
      <c r="G45" s="28" t="str">
        <f>Auslosung!B14</f>
        <v>Unicycle Tigers 1</v>
      </c>
      <c r="I45" s="120">
        <v>1</v>
      </c>
      <c r="J45" s="21" t="s">
        <v>30</v>
      </c>
      <c r="K45" s="120">
        <v>0</v>
      </c>
      <c r="L45" s="49"/>
      <c r="M45" s="120">
        <v>3</v>
      </c>
      <c r="N45" s="21" t="s">
        <v>30</v>
      </c>
      <c r="O45" s="120">
        <v>0</v>
      </c>
      <c r="P45" s="30"/>
      <c r="Q45" s="30"/>
      <c r="R45" s="30"/>
    </row>
    <row r="46" spans="1:18" ht="15">
      <c r="A46" s="25">
        <v>15</v>
      </c>
      <c r="B46" s="26">
        <f>C21+Q6</f>
        <v>0.49166666666666653</v>
      </c>
      <c r="C46" s="27">
        <f>B46+Q5</f>
        <v>0.49861111111111095</v>
      </c>
      <c r="E46" s="28" t="str">
        <f>H31</f>
        <v>Chipmunks</v>
      </c>
      <c r="F46" s="29" t="s">
        <v>30</v>
      </c>
      <c r="G46" s="28" t="str">
        <f>H28</f>
        <v>Devils</v>
      </c>
      <c r="I46" s="120">
        <v>3</v>
      </c>
      <c r="J46" s="21" t="s">
        <v>30</v>
      </c>
      <c r="K46" s="120">
        <v>1</v>
      </c>
      <c r="L46" s="49"/>
      <c r="M46" s="120">
        <v>3</v>
      </c>
      <c r="N46" s="21" t="s">
        <v>30</v>
      </c>
      <c r="O46" s="120">
        <v>0</v>
      </c>
      <c r="P46" s="30"/>
      <c r="Q46" s="30"/>
      <c r="R46" s="30"/>
    </row>
    <row r="47" spans="1:18" ht="15">
      <c r="A47" s="25">
        <v>16</v>
      </c>
      <c r="B47" s="26">
        <v>0.5</v>
      </c>
      <c r="C47" s="27">
        <f>B47+Q5</f>
        <v>0.5069444444444444</v>
      </c>
      <c r="D47" s="33"/>
      <c r="E47" s="28" t="str">
        <f>H29</f>
        <v>Tornados</v>
      </c>
      <c r="F47" s="31" t="s">
        <v>30</v>
      </c>
      <c r="G47" s="28" t="str">
        <f>Auslosung!B14</f>
        <v>Unicycle Tigers 1</v>
      </c>
      <c r="H47" s="33"/>
      <c r="I47" s="120">
        <v>1</v>
      </c>
      <c r="J47" s="23" t="s">
        <v>30</v>
      </c>
      <c r="K47" s="120">
        <v>2</v>
      </c>
      <c r="L47" s="113"/>
      <c r="M47" s="120">
        <v>0</v>
      </c>
      <c r="N47" s="23" t="s">
        <v>30</v>
      </c>
      <c r="O47" s="120">
        <v>3</v>
      </c>
      <c r="P47" s="30"/>
      <c r="Q47" s="30"/>
      <c r="R47" s="30"/>
    </row>
    <row r="48" spans="9:11" ht="14.25">
      <c r="I48" s="126"/>
      <c r="K48" s="126"/>
    </row>
  </sheetData>
  <sheetProtection/>
  <mergeCells count="51">
    <mergeCell ref="A35:E35"/>
    <mergeCell ref="F35:G35"/>
    <mergeCell ref="P36:R36"/>
    <mergeCell ref="H32:M32"/>
    <mergeCell ref="H33:M33"/>
    <mergeCell ref="H34:M34"/>
    <mergeCell ref="A29:D29"/>
    <mergeCell ref="E29:G29"/>
    <mergeCell ref="H29:M29"/>
    <mergeCell ref="N29:P29"/>
    <mergeCell ref="H30:M30"/>
    <mergeCell ref="N30:P30"/>
    <mergeCell ref="H31:M31"/>
    <mergeCell ref="N31:O31"/>
    <mergeCell ref="A26:R26"/>
    <mergeCell ref="A27:D27"/>
    <mergeCell ref="E27:G27"/>
    <mergeCell ref="H27:M27"/>
    <mergeCell ref="N27:P27"/>
    <mergeCell ref="A28:D28"/>
    <mergeCell ref="E28:G28"/>
    <mergeCell ref="H28:M28"/>
    <mergeCell ref="N28:P28"/>
    <mergeCell ref="H8:M8"/>
    <mergeCell ref="H9:M9"/>
    <mergeCell ref="A10:E10"/>
    <mergeCell ref="F10:G10"/>
    <mergeCell ref="P11:R11"/>
    <mergeCell ref="A25:E25"/>
    <mergeCell ref="F25:O25"/>
    <mergeCell ref="P25:R25"/>
    <mergeCell ref="A5:D5"/>
    <mergeCell ref="E5:G5"/>
    <mergeCell ref="H5:M5"/>
    <mergeCell ref="N5:P5"/>
    <mergeCell ref="H6:M6"/>
    <mergeCell ref="N6:P6"/>
    <mergeCell ref="H7:M7"/>
    <mergeCell ref="N7:P7"/>
    <mergeCell ref="A3:D3"/>
    <mergeCell ref="E3:G3"/>
    <mergeCell ref="H3:M3"/>
    <mergeCell ref="N3:P3"/>
    <mergeCell ref="A4:D4"/>
    <mergeCell ref="E4:G4"/>
    <mergeCell ref="H4:M4"/>
    <mergeCell ref="N4:P4"/>
    <mergeCell ref="A1:E1"/>
    <mergeCell ref="F1:O1"/>
    <mergeCell ref="P1:R1"/>
    <mergeCell ref="A2:R2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0">
      <selection activeCell="B7" sqref="B7:R8"/>
    </sheetView>
  </sheetViews>
  <sheetFormatPr defaultColWidth="11.421875" defaultRowHeight="12.75"/>
  <cols>
    <col min="1" max="1" width="3.7109375" style="0" customWidth="1"/>
    <col min="2" max="2" width="28.7109375" style="0" customWidth="1"/>
    <col min="3" max="18" width="5.7109375" style="0" customWidth="1"/>
  </cols>
  <sheetData>
    <row r="1" spans="1:13" ht="48" customHeight="1">
      <c r="A1" s="161"/>
      <c r="B1" s="161"/>
      <c r="C1" s="161"/>
      <c r="D1" s="161"/>
      <c r="E1" s="162" t="s">
        <v>48</v>
      </c>
      <c r="F1" s="162"/>
      <c r="G1" s="162"/>
      <c r="H1" s="162"/>
      <c r="I1" s="162"/>
      <c r="J1" s="162"/>
      <c r="K1" s="162"/>
      <c r="L1" s="162"/>
      <c r="M1" s="162"/>
    </row>
    <row r="2" spans="1:18" ht="19.5" customHeight="1" thickBo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3:18" ht="12.75">
      <c r="C3" s="167" t="s">
        <v>38</v>
      </c>
      <c r="D3" s="168"/>
      <c r="E3" s="169"/>
      <c r="F3" s="170" t="s">
        <v>39</v>
      </c>
      <c r="G3" s="171"/>
      <c r="H3" s="172"/>
      <c r="I3" s="167" t="s">
        <v>40</v>
      </c>
      <c r="J3" s="168"/>
      <c r="K3" s="169"/>
      <c r="L3" s="170" t="s">
        <v>41</v>
      </c>
      <c r="M3" s="171"/>
      <c r="N3" s="172"/>
      <c r="O3" s="163" t="s">
        <v>43</v>
      </c>
      <c r="P3" s="164"/>
      <c r="Q3" s="164"/>
      <c r="R3" s="165"/>
    </row>
    <row r="4" spans="1:18" ht="82.5">
      <c r="A4" s="35" t="s">
        <v>44</v>
      </c>
      <c r="B4" s="36" t="s">
        <v>45</v>
      </c>
      <c r="C4" s="37" t="s">
        <v>42</v>
      </c>
      <c r="D4" s="38" t="s">
        <v>46</v>
      </c>
      <c r="E4" s="39" t="s">
        <v>33</v>
      </c>
      <c r="F4" s="40" t="s">
        <v>42</v>
      </c>
      <c r="G4" s="41" t="s">
        <v>46</v>
      </c>
      <c r="H4" s="42" t="s">
        <v>33</v>
      </c>
      <c r="I4" s="37" t="s">
        <v>42</v>
      </c>
      <c r="J4" s="38" t="s">
        <v>46</v>
      </c>
      <c r="K4" s="39" t="s">
        <v>33</v>
      </c>
      <c r="L4" s="40" t="s">
        <v>42</v>
      </c>
      <c r="M4" s="41" t="s">
        <v>46</v>
      </c>
      <c r="N4" s="42" t="s">
        <v>33</v>
      </c>
      <c r="O4" s="43" t="s">
        <v>42</v>
      </c>
      <c r="P4" s="44" t="s">
        <v>46</v>
      </c>
      <c r="Q4" s="45" t="s">
        <v>33</v>
      </c>
      <c r="R4" s="46" t="s">
        <v>47</v>
      </c>
    </row>
    <row r="5" spans="1:18" ht="16.5" customHeight="1">
      <c r="A5" s="47">
        <v>1</v>
      </c>
      <c r="B5" s="34" t="str">
        <f>Auslosung!A12</f>
        <v>Black Hawks</v>
      </c>
      <c r="C5" s="79">
        <f>Spielplan!I14</f>
        <v>7</v>
      </c>
      <c r="D5" s="114">
        <f>Spielplan!K14</f>
        <v>0</v>
      </c>
      <c r="E5" s="80">
        <f>Spielplan!M14</f>
        <v>3</v>
      </c>
      <c r="F5" s="81">
        <f>Spielplan!K16</f>
        <v>3</v>
      </c>
      <c r="G5" s="83">
        <f>Spielplan!I16</f>
        <v>0</v>
      </c>
      <c r="H5" s="82">
        <f>Spielplan!O16</f>
        <v>3</v>
      </c>
      <c r="I5" s="79">
        <f>Spielplan!K18</f>
        <v>4</v>
      </c>
      <c r="J5" s="114">
        <f>Spielplan!I18</f>
        <v>1</v>
      </c>
      <c r="K5" s="80">
        <f>Spielplan!O18</f>
        <v>3</v>
      </c>
      <c r="L5" s="81">
        <f>Spielplan!I20</f>
        <v>6</v>
      </c>
      <c r="M5" s="83">
        <f>Spielplan!K20</f>
        <v>0</v>
      </c>
      <c r="N5" s="82">
        <f>Spielplan!M20</f>
        <v>3</v>
      </c>
      <c r="O5" s="81">
        <f aca="true" t="shared" si="0" ref="O5:Q9">C5+F5+I5+L5</f>
        <v>20</v>
      </c>
      <c r="P5" s="83">
        <f t="shared" si="0"/>
        <v>1</v>
      </c>
      <c r="Q5" s="115">
        <f t="shared" si="0"/>
        <v>12</v>
      </c>
      <c r="R5" s="116">
        <f>O5-P5</f>
        <v>19</v>
      </c>
    </row>
    <row r="6" spans="1:18" ht="16.5" customHeight="1">
      <c r="A6" s="47">
        <v>2</v>
      </c>
      <c r="B6" s="34" t="str">
        <f>Auslosung!A10</f>
        <v>Speedy Bikers</v>
      </c>
      <c r="C6" s="79">
        <f>Spielplan!I13</f>
        <v>3</v>
      </c>
      <c r="D6" s="114">
        <f>Spielplan!K13</f>
        <v>0</v>
      </c>
      <c r="E6" s="80">
        <f>Spielplan!M13</f>
        <v>3</v>
      </c>
      <c r="F6" s="81">
        <f>Spielplan!K15</f>
        <v>5</v>
      </c>
      <c r="G6" s="83">
        <f>Spielplan!I15</f>
        <v>0</v>
      </c>
      <c r="H6" s="82">
        <f>Spielplan!O15</f>
        <v>3</v>
      </c>
      <c r="I6" s="79">
        <f>Spielplan!I18</f>
        <v>1</v>
      </c>
      <c r="J6" s="114">
        <f>Spielplan!K18</f>
        <v>4</v>
      </c>
      <c r="K6" s="80">
        <f>Spielplan!M18</f>
        <v>0</v>
      </c>
      <c r="L6" s="81">
        <f>Spielplan!K21</f>
        <v>5</v>
      </c>
      <c r="M6" s="83">
        <f>Spielplan!I21</f>
        <v>1</v>
      </c>
      <c r="N6" s="82">
        <f>Spielplan!O21</f>
        <v>3</v>
      </c>
      <c r="O6" s="81">
        <f t="shared" si="0"/>
        <v>14</v>
      </c>
      <c r="P6" s="83">
        <f t="shared" si="0"/>
        <v>5</v>
      </c>
      <c r="Q6" s="115">
        <f t="shared" si="0"/>
        <v>9</v>
      </c>
      <c r="R6" s="116">
        <f>O6-P6</f>
        <v>9</v>
      </c>
    </row>
    <row r="7" spans="1:18" ht="16.5" customHeight="1">
      <c r="A7" s="47">
        <v>3</v>
      </c>
      <c r="B7" s="34" t="str">
        <f>Auslosung!A13</f>
        <v>Ghost Riders</v>
      </c>
      <c r="C7" s="79">
        <f>Spielplan!K14</f>
        <v>0</v>
      </c>
      <c r="D7" s="114">
        <f>Spielplan!I14</f>
        <v>7</v>
      </c>
      <c r="E7" s="80">
        <f>Spielplan!O14</f>
        <v>0</v>
      </c>
      <c r="F7" s="81">
        <f>Spielplan!I17</f>
        <v>2</v>
      </c>
      <c r="G7" s="83">
        <f>Spielplan!K17</f>
        <v>1</v>
      </c>
      <c r="H7" s="82">
        <f>Spielplan!M17</f>
        <v>0</v>
      </c>
      <c r="I7" s="79">
        <f>Spielplan!K19</f>
        <v>3</v>
      </c>
      <c r="J7" s="114">
        <f>Spielplan!I19</f>
        <v>0</v>
      </c>
      <c r="K7" s="80">
        <f>Spielplan!O19</f>
        <v>3</v>
      </c>
      <c r="L7" s="81">
        <f>Spielplan!I21</f>
        <v>1</v>
      </c>
      <c r="M7" s="83">
        <f>Spielplan!K21</f>
        <v>5</v>
      </c>
      <c r="N7" s="82">
        <f>Spielplan!M21</f>
        <v>0</v>
      </c>
      <c r="O7" s="81">
        <f t="shared" si="0"/>
        <v>6</v>
      </c>
      <c r="P7" s="83">
        <f t="shared" si="0"/>
        <v>13</v>
      </c>
      <c r="Q7" s="115">
        <f t="shared" si="0"/>
        <v>3</v>
      </c>
      <c r="R7" s="116">
        <f>O7-P7</f>
        <v>-7</v>
      </c>
    </row>
    <row r="8" spans="1:18" ht="16.5" customHeight="1">
      <c r="A8" s="47">
        <v>4</v>
      </c>
      <c r="B8" s="34" t="str">
        <f>Auslosung!A14</f>
        <v>Happy Birds</v>
      </c>
      <c r="C8" s="79">
        <f>Spielplan!I15</f>
        <v>0</v>
      </c>
      <c r="D8" s="114">
        <f>Spielplan!K15</f>
        <v>5</v>
      </c>
      <c r="E8" s="80">
        <f>Spielplan!M15</f>
        <v>0</v>
      </c>
      <c r="F8" s="81">
        <f>Spielplan!K17</f>
        <v>1</v>
      </c>
      <c r="G8" s="83">
        <f>Spielplan!I17</f>
        <v>2</v>
      </c>
      <c r="H8" s="82">
        <f>Spielplan!O17</f>
        <v>0</v>
      </c>
      <c r="I8" s="79">
        <f>Spielplan!K20</f>
        <v>0</v>
      </c>
      <c r="J8" s="114">
        <f>Spielplan!I20</f>
        <v>6</v>
      </c>
      <c r="K8" s="80">
        <f>Spielplan!O20</f>
        <v>0</v>
      </c>
      <c r="L8" s="81">
        <f>Spielplan!K22</f>
        <v>3</v>
      </c>
      <c r="M8" s="83">
        <f>Spielplan!I22</f>
        <v>0</v>
      </c>
      <c r="N8" s="82">
        <f>Spielplan!O22</f>
        <v>3</v>
      </c>
      <c r="O8" s="81">
        <f t="shared" si="0"/>
        <v>4</v>
      </c>
      <c r="P8" s="83">
        <f t="shared" si="0"/>
        <v>13</v>
      </c>
      <c r="Q8" s="115">
        <f t="shared" si="0"/>
        <v>3</v>
      </c>
      <c r="R8" s="116">
        <f>O8-P8</f>
        <v>-9</v>
      </c>
    </row>
    <row r="9" spans="1:18" ht="16.5" customHeight="1">
      <c r="A9" s="47">
        <v>5</v>
      </c>
      <c r="B9" s="34" t="str">
        <f>Auslosung!A11</f>
        <v>Wülflinger Füchse</v>
      </c>
      <c r="C9" s="79">
        <f>Spielplan!K13</f>
        <v>0</v>
      </c>
      <c r="D9" s="114">
        <f>Spielplan!I13</f>
        <v>3</v>
      </c>
      <c r="E9" s="80">
        <f>Spielplan!O13</f>
        <v>0</v>
      </c>
      <c r="F9" s="81">
        <f>Spielplan!I16</f>
        <v>0</v>
      </c>
      <c r="G9" s="83">
        <f>Spielplan!K16</f>
        <v>3</v>
      </c>
      <c r="H9" s="82">
        <f>Spielplan!M16</f>
        <v>0</v>
      </c>
      <c r="I9" s="79">
        <f>Spielplan!I19</f>
        <v>0</v>
      </c>
      <c r="J9" s="114">
        <f>Spielplan!K19</f>
        <v>3</v>
      </c>
      <c r="K9" s="80">
        <f>Spielplan!M19</f>
        <v>0</v>
      </c>
      <c r="L9" s="81">
        <f>Spielplan!I22</f>
        <v>0</v>
      </c>
      <c r="M9" s="83">
        <f>Spielplan!K22</f>
        <v>3</v>
      </c>
      <c r="N9" s="83">
        <f>Spielplan!M22</f>
        <v>0</v>
      </c>
      <c r="O9" s="81">
        <f t="shared" si="0"/>
        <v>0</v>
      </c>
      <c r="P9" s="83">
        <f t="shared" si="0"/>
        <v>12</v>
      </c>
      <c r="Q9" s="115">
        <f t="shared" si="0"/>
        <v>0</v>
      </c>
      <c r="R9" s="116">
        <f>O9-P9</f>
        <v>-12</v>
      </c>
    </row>
    <row r="10" ht="10.5" customHeight="1"/>
    <row r="11" ht="10.5" customHeight="1" hidden="1"/>
    <row r="12" spans="1:18" ht="18.75" customHeight="1" thickBot="1">
      <c r="A12" s="166" t="s">
        <v>37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</row>
    <row r="13" spans="3:18" ht="12.75">
      <c r="C13" s="167" t="s">
        <v>38</v>
      </c>
      <c r="D13" s="168"/>
      <c r="E13" s="169"/>
      <c r="F13" s="170" t="s">
        <v>39</v>
      </c>
      <c r="G13" s="171"/>
      <c r="H13" s="172"/>
      <c r="I13" s="167" t="s">
        <v>40</v>
      </c>
      <c r="J13" s="168"/>
      <c r="K13" s="169"/>
      <c r="L13" s="170" t="s">
        <v>41</v>
      </c>
      <c r="M13" s="171"/>
      <c r="N13" s="172"/>
      <c r="O13" s="163" t="s">
        <v>43</v>
      </c>
      <c r="P13" s="164"/>
      <c r="Q13" s="164"/>
      <c r="R13" s="165"/>
    </row>
    <row r="14" spans="1:18" ht="82.5">
      <c r="A14" s="35" t="s">
        <v>44</v>
      </c>
      <c r="B14" s="36" t="s">
        <v>45</v>
      </c>
      <c r="C14" s="37" t="s">
        <v>42</v>
      </c>
      <c r="D14" s="38" t="s">
        <v>46</v>
      </c>
      <c r="E14" s="39" t="s">
        <v>33</v>
      </c>
      <c r="F14" s="40" t="s">
        <v>42</v>
      </c>
      <c r="G14" s="41" t="s">
        <v>46</v>
      </c>
      <c r="H14" s="42" t="s">
        <v>33</v>
      </c>
      <c r="I14" s="37" t="s">
        <v>42</v>
      </c>
      <c r="J14" s="38" t="s">
        <v>46</v>
      </c>
      <c r="K14" s="39" t="s">
        <v>33</v>
      </c>
      <c r="L14" s="40" t="s">
        <v>42</v>
      </c>
      <c r="M14" s="41" t="s">
        <v>46</v>
      </c>
      <c r="N14" s="42" t="s">
        <v>33</v>
      </c>
      <c r="O14" s="43" t="s">
        <v>42</v>
      </c>
      <c r="P14" s="44" t="s">
        <v>46</v>
      </c>
      <c r="Q14" s="45" t="s">
        <v>33</v>
      </c>
      <c r="R14" s="46" t="s">
        <v>47</v>
      </c>
    </row>
    <row r="15" spans="1:18" ht="16.5" customHeight="1">
      <c r="A15" s="47">
        <v>1</v>
      </c>
      <c r="B15" s="34" t="str">
        <f>Auslosung!B13</f>
        <v>Chipmunks</v>
      </c>
      <c r="C15" s="79">
        <f>Spielplan!K39</f>
        <v>4</v>
      </c>
      <c r="D15" s="114">
        <f>Spielplan!I39</f>
        <v>2</v>
      </c>
      <c r="E15" s="80">
        <f>Spielplan!O39</f>
        <v>3</v>
      </c>
      <c r="F15" s="81">
        <f>Spielplan!I42</f>
        <v>2</v>
      </c>
      <c r="G15" s="83">
        <f>Spielplan!K42</f>
        <v>3</v>
      </c>
      <c r="H15" s="82">
        <f>Spielplan!M42</f>
        <v>0</v>
      </c>
      <c r="I15" s="79">
        <f>Spielplan!K44</f>
        <v>8</v>
      </c>
      <c r="J15" s="114">
        <f>Spielplan!I44</f>
        <v>0</v>
      </c>
      <c r="K15" s="80">
        <f>Spielplan!O44</f>
        <v>3</v>
      </c>
      <c r="L15" s="81">
        <f>Spielplan!I46</f>
        <v>3</v>
      </c>
      <c r="M15" s="83">
        <f>Spielplan!K46</f>
        <v>1</v>
      </c>
      <c r="N15" s="82">
        <f>Spielplan!M46</f>
        <v>3</v>
      </c>
      <c r="O15" s="81">
        <f aca="true" t="shared" si="1" ref="O15:Q19">C15+F15+I15+L15</f>
        <v>17</v>
      </c>
      <c r="P15" s="83">
        <f t="shared" si="1"/>
        <v>6</v>
      </c>
      <c r="Q15" s="115">
        <f t="shared" si="1"/>
        <v>9</v>
      </c>
      <c r="R15" s="116">
        <f>O15-P15</f>
        <v>11</v>
      </c>
    </row>
    <row r="16" spans="1:18" ht="16.5" customHeight="1">
      <c r="A16" s="47">
        <v>2</v>
      </c>
      <c r="B16" s="34" t="str">
        <f>Auslosung!B10</f>
        <v>Devils</v>
      </c>
      <c r="C16" s="79">
        <f>Spielplan!I38</f>
        <v>6</v>
      </c>
      <c r="D16" s="114">
        <f>Spielplan!K38</f>
        <v>0</v>
      </c>
      <c r="E16" s="80">
        <f>Spielplan!M38</f>
        <v>3</v>
      </c>
      <c r="F16" s="81">
        <f>Spielplan!K40</f>
        <v>2</v>
      </c>
      <c r="G16" s="83">
        <f>Spielplan!I40</f>
        <v>1</v>
      </c>
      <c r="H16" s="82">
        <f>Spielplan!O40</f>
        <v>3</v>
      </c>
      <c r="I16" s="79">
        <f>Spielplan!I43</f>
        <v>4</v>
      </c>
      <c r="J16" s="114">
        <f>Spielplan!K43</f>
        <v>1</v>
      </c>
      <c r="K16" s="80">
        <f>Spielplan!M43</f>
        <v>3</v>
      </c>
      <c r="L16" s="81">
        <f>Spielplan!K46</f>
        <v>1</v>
      </c>
      <c r="M16" s="83">
        <f>Spielplan!I46</f>
        <v>3</v>
      </c>
      <c r="N16" s="82">
        <f>Spielplan!O46</f>
        <v>0</v>
      </c>
      <c r="O16" s="81">
        <f t="shared" si="1"/>
        <v>13</v>
      </c>
      <c r="P16" s="83">
        <f t="shared" si="1"/>
        <v>5</v>
      </c>
      <c r="Q16" s="115">
        <f t="shared" si="1"/>
        <v>9</v>
      </c>
      <c r="R16" s="116">
        <f>O16-P16</f>
        <v>8</v>
      </c>
    </row>
    <row r="17" spans="1:18" ht="16.5" customHeight="1">
      <c r="A17" s="47">
        <v>3</v>
      </c>
      <c r="B17" s="34" t="str">
        <f>Auslosung!B12</f>
        <v>Beavers</v>
      </c>
      <c r="C17" s="79">
        <f>Spielplan!I39</f>
        <v>2</v>
      </c>
      <c r="D17" s="114">
        <f>Spielplan!K39</f>
        <v>4</v>
      </c>
      <c r="E17" s="80">
        <f>Spielplan!M39</f>
        <v>0</v>
      </c>
      <c r="F17" s="81">
        <f>Spielplan!K41</f>
        <v>1</v>
      </c>
      <c r="G17" s="83">
        <f>Spielplan!I41</f>
        <v>0</v>
      </c>
      <c r="H17" s="82">
        <f>Spielplan!O41</f>
        <v>3</v>
      </c>
      <c r="I17" s="79">
        <f>Spielplan!K43</f>
        <v>1</v>
      </c>
      <c r="J17" s="114">
        <f>Spielplan!I43</f>
        <v>4</v>
      </c>
      <c r="K17" s="80">
        <f>Spielplan!O43</f>
        <v>0</v>
      </c>
      <c r="L17" s="81">
        <f>Spielplan!I45</f>
        <v>1</v>
      </c>
      <c r="M17" s="83">
        <f>Spielplan!K45</f>
        <v>0</v>
      </c>
      <c r="N17" s="82">
        <f>Spielplan!M45</f>
        <v>3</v>
      </c>
      <c r="O17" s="81">
        <f t="shared" si="1"/>
        <v>5</v>
      </c>
      <c r="P17" s="83">
        <f t="shared" si="1"/>
        <v>8</v>
      </c>
      <c r="Q17" s="115">
        <f t="shared" si="1"/>
        <v>6</v>
      </c>
      <c r="R17" s="116">
        <f>O17-P17</f>
        <v>-3</v>
      </c>
    </row>
    <row r="18" spans="1:18" ht="16.5" customHeight="1">
      <c r="A18" s="47">
        <v>4</v>
      </c>
      <c r="B18" s="34" t="str">
        <f>Auslosung!B14</f>
        <v>Unicycle Tigers 1</v>
      </c>
      <c r="C18" s="79">
        <f>Spielplan!I40</f>
        <v>1</v>
      </c>
      <c r="D18" s="114">
        <f>Spielplan!K40</f>
        <v>2</v>
      </c>
      <c r="E18" s="80">
        <f>Spielplan!M40</f>
        <v>0</v>
      </c>
      <c r="F18" s="81">
        <f>Spielplan!K42</f>
        <v>3</v>
      </c>
      <c r="G18" s="83">
        <f>Spielplan!I42</f>
        <v>2</v>
      </c>
      <c r="H18" s="82">
        <f>Spielplan!O42</f>
        <v>3</v>
      </c>
      <c r="I18" s="79">
        <f>Spielplan!K45</f>
        <v>0</v>
      </c>
      <c r="J18" s="114">
        <f>Spielplan!I45</f>
        <v>1</v>
      </c>
      <c r="K18" s="80">
        <f>Spielplan!O45</f>
        <v>0</v>
      </c>
      <c r="L18" s="81">
        <f>Spielplan!K47</f>
        <v>2</v>
      </c>
      <c r="M18" s="83">
        <f>Spielplan!I47</f>
        <v>1</v>
      </c>
      <c r="N18" s="82">
        <f>Spielplan!O47</f>
        <v>3</v>
      </c>
      <c r="O18" s="81">
        <f t="shared" si="1"/>
        <v>6</v>
      </c>
      <c r="P18" s="83">
        <f t="shared" si="1"/>
        <v>6</v>
      </c>
      <c r="Q18" s="115">
        <f t="shared" si="1"/>
        <v>6</v>
      </c>
      <c r="R18" s="116">
        <f>O18-P18</f>
        <v>0</v>
      </c>
    </row>
    <row r="19" spans="1:18" ht="16.5" customHeight="1" thickBot="1">
      <c r="A19" s="47">
        <v>5</v>
      </c>
      <c r="B19" s="34" t="str">
        <f>Auslosung!B11</f>
        <v>Tornados</v>
      </c>
      <c r="C19" s="84">
        <f>Spielplan!K38</f>
        <v>0</v>
      </c>
      <c r="D19" s="117">
        <f>Spielplan!I38</f>
        <v>6</v>
      </c>
      <c r="E19" s="85">
        <f>Spielplan!O38</f>
        <v>0</v>
      </c>
      <c r="F19" s="86">
        <f>Spielplan!I41</f>
        <v>0</v>
      </c>
      <c r="G19" s="88">
        <f>Spielplan!K41</f>
        <v>1</v>
      </c>
      <c r="H19" s="87">
        <f>Spielplan!M41</f>
        <v>0</v>
      </c>
      <c r="I19" s="84">
        <f>Spielplan!I44</f>
        <v>0</v>
      </c>
      <c r="J19" s="117">
        <f>Spielplan!K44</f>
        <v>8</v>
      </c>
      <c r="K19" s="85">
        <f>Spielplan!M44</f>
        <v>0</v>
      </c>
      <c r="L19" s="86">
        <f>Spielplan!I47</f>
        <v>1</v>
      </c>
      <c r="M19" s="88">
        <f>Spielplan!K47</f>
        <v>2</v>
      </c>
      <c r="N19" s="87">
        <f>Spielplan!M47</f>
        <v>0</v>
      </c>
      <c r="O19" s="86">
        <f t="shared" si="1"/>
        <v>1</v>
      </c>
      <c r="P19" s="88">
        <f t="shared" si="1"/>
        <v>17</v>
      </c>
      <c r="Q19" s="118">
        <f t="shared" si="1"/>
        <v>0</v>
      </c>
      <c r="R19" s="119">
        <f>O19-P19</f>
        <v>-16</v>
      </c>
    </row>
  </sheetData>
  <sheetProtection/>
  <mergeCells count="14">
    <mergeCell ref="C13:E13"/>
    <mergeCell ref="F13:H13"/>
    <mergeCell ref="I13:K13"/>
    <mergeCell ref="L13:N13"/>
    <mergeCell ref="A2:R2"/>
    <mergeCell ref="A1:D1"/>
    <mergeCell ref="E1:M1"/>
    <mergeCell ref="O13:R13"/>
    <mergeCell ref="A12:R12"/>
    <mergeCell ref="O3:R3"/>
    <mergeCell ref="C3:E3"/>
    <mergeCell ref="F3:H3"/>
    <mergeCell ref="I3:K3"/>
    <mergeCell ref="L3:N3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4">
      <selection activeCell="G6" sqref="G6"/>
    </sheetView>
  </sheetViews>
  <sheetFormatPr defaultColWidth="11.421875" defaultRowHeight="12.75"/>
  <cols>
    <col min="1" max="1" width="3.7109375" style="0" customWidth="1"/>
    <col min="2" max="3" width="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57421875" style="0" customWidth="1"/>
    <col min="10" max="10" width="1.421875" style="0" customWidth="1"/>
    <col min="11" max="11" width="6.7109375" style="0" customWidth="1"/>
    <col min="12" max="12" width="1.57421875" style="0" customWidth="1"/>
    <col min="13" max="13" width="6.421875" style="0" customWidth="1"/>
    <col min="14" max="14" width="1.57421875" style="0" customWidth="1"/>
    <col min="15" max="15" width="6.7109375" style="0" customWidth="1"/>
    <col min="16" max="18" width="11.8515625" style="0" customWidth="1"/>
  </cols>
  <sheetData>
    <row r="1" spans="1:18" ht="48" customHeight="1">
      <c r="A1" s="129"/>
      <c r="B1" s="129"/>
      <c r="C1" s="129"/>
      <c r="D1" s="129"/>
      <c r="E1" s="129"/>
      <c r="F1" s="139" t="s">
        <v>49</v>
      </c>
      <c r="G1" s="139"/>
      <c r="H1" s="139"/>
      <c r="I1" s="139"/>
      <c r="J1" s="139"/>
      <c r="K1" s="139"/>
      <c r="L1" s="139"/>
      <c r="M1" s="139"/>
      <c r="N1" s="139"/>
      <c r="O1" s="139"/>
      <c r="P1" s="129"/>
      <c r="Q1" s="129"/>
      <c r="R1" s="129"/>
    </row>
    <row r="2" spans="1:18" ht="23.25">
      <c r="A2" s="152" t="s">
        <v>50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6" ht="15.75">
      <c r="A3" s="176"/>
      <c r="B3" s="176"/>
      <c r="C3" s="176"/>
      <c r="E3" s="176"/>
      <c r="F3" s="176"/>
      <c r="G3" s="176"/>
      <c r="H3" s="148" t="s">
        <v>19</v>
      </c>
      <c r="I3" s="148"/>
      <c r="J3" s="148"/>
      <c r="K3" s="148"/>
      <c r="L3" s="148"/>
      <c r="M3" s="148"/>
      <c r="N3" s="148"/>
      <c r="O3" s="148"/>
      <c r="P3" s="148"/>
    </row>
    <row r="4" spans="1:16" ht="15.75">
      <c r="A4" s="176"/>
      <c r="B4" s="176"/>
      <c r="C4" s="176"/>
      <c r="E4" s="177"/>
      <c r="F4" s="176"/>
      <c r="G4" s="176"/>
      <c r="H4" s="149" t="s">
        <v>20</v>
      </c>
      <c r="I4" s="149"/>
      <c r="J4" s="149"/>
      <c r="K4" s="149"/>
      <c r="L4" s="149"/>
      <c r="M4" s="149"/>
      <c r="N4" s="175">
        <v>0.5520833333333334</v>
      </c>
      <c r="O4" s="175"/>
      <c r="P4" s="175"/>
    </row>
    <row r="5" spans="1:18" ht="15.75">
      <c r="A5" s="176"/>
      <c r="B5" s="176"/>
      <c r="C5" s="176"/>
      <c r="E5" s="176"/>
      <c r="F5" s="176"/>
      <c r="G5" s="176"/>
      <c r="H5" s="149" t="s">
        <v>22</v>
      </c>
      <c r="I5" s="149"/>
      <c r="J5" s="149"/>
      <c r="K5" s="149"/>
      <c r="L5" s="149"/>
      <c r="M5" s="149"/>
      <c r="N5" s="175">
        <v>0.011111111111111112</v>
      </c>
      <c r="O5" s="175"/>
      <c r="P5" s="175"/>
      <c r="Q5" s="174" t="s">
        <v>51</v>
      </c>
      <c r="R5" s="174"/>
    </row>
    <row r="6" spans="1:16" ht="15.75">
      <c r="A6" s="15"/>
      <c r="B6" s="15"/>
      <c r="C6" s="15"/>
      <c r="E6" s="15"/>
      <c r="F6" s="15"/>
      <c r="G6" s="15"/>
      <c r="H6" s="149" t="s">
        <v>23</v>
      </c>
      <c r="I6" s="149"/>
      <c r="J6" s="149"/>
      <c r="K6" s="149"/>
      <c r="L6" s="149"/>
      <c r="M6" s="149"/>
      <c r="N6" s="175">
        <v>0.001388888888888889</v>
      </c>
      <c r="O6" s="175"/>
      <c r="P6" s="175"/>
    </row>
    <row r="7" spans="1:16" ht="15.75">
      <c r="A7" s="15"/>
      <c r="B7" s="15"/>
      <c r="C7" s="15"/>
      <c r="E7" s="15"/>
      <c r="F7" s="15"/>
      <c r="G7" s="15"/>
      <c r="H7" s="149" t="s">
        <v>24</v>
      </c>
      <c r="I7" s="149"/>
      <c r="J7" s="149"/>
      <c r="K7" s="149"/>
      <c r="L7" s="149"/>
      <c r="M7" s="149"/>
      <c r="N7" s="175">
        <v>0.010416666666666666</v>
      </c>
      <c r="O7" s="175"/>
      <c r="P7" s="175"/>
    </row>
    <row r="8" spans="1:13" ht="15.75">
      <c r="A8" s="15"/>
      <c r="B8" s="15"/>
      <c r="C8" s="15"/>
      <c r="E8" s="15"/>
      <c r="F8" s="15"/>
      <c r="G8" s="15"/>
      <c r="H8" s="149"/>
      <c r="I8" s="149"/>
      <c r="J8" s="149"/>
      <c r="K8" s="149"/>
      <c r="L8" s="149"/>
      <c r="M8" s="149"/>
    </row>
    <row r="9" spans="4:18" ht="15.75">
      <c r="D9" s="12"/>
      <c r="E9" s="12"/>
      <c r="F9" s="12"/>
      <c r="G9" s="12"/>
      <c r="H9" s="12"/>
      <c r="L9" s="12"/>
      <c r="P9" s="173" t="s">
        <v>25</v>
      </c>
      <c r="Q9" s="173"/>
      <c r="R9" s="173"/>
    </row>
    <row r="10" spans="1:18" ht="47.25">
      <c r="A10" s="18" t="s">
        <v>26</v>
      </c>
      <c r="B10" s="19" t="s">
        <v>27</v>
      </c>
      <c r="C10" s="19" t="s">
        <v>28</v>
      </c>
      <c r="E10" s="22" t="s">
        <v>29</v>
      </c>
      <c r="F10" s="23" t="s">
        <v>30</v>
      </c>
      <c r="G10" s="22" t="s">
        <v>31</v>
      </c>
      <c r="I10" s="22" t="s">
        <v>32</v>
      </c>
      <c r="J10" s="23" t="s">
        <v>30</v>
      </c>
      <c r="K10" s="24" t="s">
        <v>32</v>
      </c>
      <c r="M10" s="22" t="s">
        <v>33</v>
      </c>
      <c r="N10" s="23" t="s">
        <v>30</v>
      </c>
      <c r="O10" s="24" t="s">
        <v>33</v>
      </c>
      <c r="P10" s="22" t="s">
        <v>34</v>
      </c>
      <c r="Q10" s="22" t="s">
        <v>35</v>
      </c>
      <c r="R10" s="22" t="s">
        <v>36</v>
      </c>
    </row>
    <row r="11" spans="1:18" ht="15">
      <c r="A11" s="25">
        <v>21</v>
      </c>
      <c r="B11" s="26">
        <f>N4</f>
        <v>0.5520833333333334</v>
      </c>
      <c r="C11" s="27">
        <f>B11+N5</f>
        <v>0.5631944444444444</v>
      </c>
      <c r="E11" s="28" t="str">
        <f>'Rangliste Vorrunde'!B7</f>
        <v>Ghost Riders</v>
      </c>
      <c r="F11" s="29" t="s">
        <v>30</v>
      </c>
      <c r="G11" s="28" t="str">
        <f>'Rangliste Vorrunde'!B18</f>
        <v>Unicycle Tigers 1</v>
      </c>
      <c r="I11" s="112">
        <v>3</v>
      </c>
      <c r="J11" s="21" t="s">
        <v>30</v>
      </c>
      <c r="K11" s="112">
        <v>7</v>
      </c>
      <c r="L11" s="49"/>
      <c r="M11" s="112">
        <v>0</v>
      </c>
      <c r="N11" s="21" t="s">
        <v>30</v>
      </c>
      <c r="O11" s="112">
        <v>3</v>
      </c>
      <c r="P11" s="30"/>
      <c r="Q11" s="30"/>
      <c r="R11" s="30"/>
    </row>
    <row r="12" spans="1:18" ht="15">
      <c r="A12" s="25">
        <v>22</v>
      </c>
      <c r="B12" s="26">
        <f>C11+N6</f>
        <v>0.5645833333333333</v>
      </c>
      <c r="C12" s="27">
        <f>B12+N5</f>
        <v>0.5756944444444444</v>
      </c>
      <c r="E12" s="51" t="str">
        <f>'Rangliste Vorrunde'!B8</f>
        <v>Happy Birds</v>
      </c>
      <c r="F12" s="31" t="s">
        <v>30</v>
      </c>
      <c r="G12" s="51" t="str">
        <f>'Rangliste Vorrunde'!B17</f>
        <v>Beavers</v>
      </c>
      <c r="I12" s="112">
        <v>1</v>
      </c>
      <c r="J12" s="21" t="s">
        <v>30</v>
      </c>
      <c r="K12" s="112">
        <v>2</v>
      </c>
      <c r="L12" s="49"/>
      <c r="M12" s="112">
        <v>0</v>
      </c>
      <c r="N12" s="21" t="s">
        <v>30</v>
      </c>
      <c r="O12" s="112">
        <v>3</v>
      </c>
      <c r="P12" s="30"/>
      <c r="Q12" s="30"/>
      <c r="R12" s="30"/>
    </row>
    <row r="13" spans="1:18" ht="15">
      <c r="A13" s="25">
        <v>23</v>
      </c>
      <c r="B13" s="52">
        <f>C12+N6</f>
        <v>0.5770833333333333</v>
      </c>
      <c r="C13" s="53">
        <f>B13+N5</f>
        <v>0.5881944444444444</v>
      </c>
      <c r="E13" s="28" t="str">
        <f>'Rangliste Vorrunde'!B5</f>
        <v>Black Hawks</v>
      </c>
      <c r="F13" s="29" t="s">
        <v>30</v>
      </c>
      <c r="G13" s="28" t="str">
        <f>'Rangliste Vorrunde'!B16</f>
        <v>Devils</v>
      </c>
      <c r="I13" s="112">
        <v>9</v>
      </c>
      <c r="J13" s="21" t="s">
        <v>30</v>
      </c>
      <c r="K13" s="112">
        <v>1</v>
      </c>
      <c r="L13" s="49"/>
      <c r="M13" s="112">
        <v>3</v>
      </c>
      <c r="N13" s="21" t="s">
        <v>30</v>
      </c>
      <c r="O13" s="112">
        <v>0</v>
      </c>
      <c r="P13" s="30"/>
      <c r="Q13" s="30"/>
      <c r="R13" s="30"/>
    </row>
    <row r="14" spans="1:18" ht="15">
      <c r="A14" s="54">
        <v>24</v>
      </c>
      <c r="B14" s="52">
        <f>C13+N6</f>
        <v>0.5895833333333332</v>
      </c>
      <c r="C14" s="53">
        <f>B14+N5</f>
        <v>0.6006944444444443</v>
      </c>
      <c r="D14" s="33"/>
      <c r="E14" s="28" t="str">
        <f>'Rangliste Vorrunde'!B6</f>
        <v>Speedy Bikers</v>
      </c>
      <c r="F14" s="31" t="s">
        <v>30</v>
      </c>
      <c r="G14" s="28" t="str">
        <f>'Rangliste Vorrunde'!B15</f>
        <v>Chipmunks</v>
      </c>
      <c r="H14" s="33"/>
      <c r="I14" s="112">
        <v>1</v>
      </c>
      <c r="J14" s="23" t="s">
        <v>30</v>
      </c>
      <c r="K14" s="112">
        <v>2</v>
      </c>
      <c r="L14" s="113"/>
      <c r="M14" s="112">
        <v>0</v>
      </c>
      <c r="N14" s="23" t="s">
        <v>30</v>
      </c>
      <c r="O14" s="112">
        <v>3</v>
      </c>
      <c r="P14" s="30"/>
      <c r="Q14" s="30"/>
      <c r="R14" s="30"/>
    </row>
    <row r="17" spans="3:7" ht="15">
      <c r="C17" s="54" t="s">
        <v>52</v>
      </c>
      <c r="D17" s="55"/>
      <c r="E17" s="22" t="s">
        <v>53</v>
      </c>
      <c r="F17" s="55"/>
      <c r="G17" s="22" t="s">
        <v>54</v>
      </c>
    </row>
    <row r="18" spans="3:7" ht="14.25">
      <c r="C18" s="54">
        <v>21</v>
      </c>
      <c r="D18" s="8"/>
      <c r="E18" s="122" t="str">
        <f>G11</f>
        <v>Unicycle Tigers 1</v>
      </c>
      <c r="F18" s="124"/>
      <c r="G18" s="123" t="str">
        <f>E11</f>
        <v>Ghost Riders</v>
      </c>
    </row>
    <row r="19" spans="3:7" ht="14.25">
      <c r="C19" s="54">
        <v>22</v>
      </c>
      <c r="D19" s="8"/>
      <c r="E19" s="122" t="str">
        <f>G12</f>
        <v>Beavers</v>
      </c>
      <c r="F19" s="124"/>
      <c r="G19" s="123" t="str">
        <f>E12</f>
        <v>Happy Birds</v>
      </c>
    </row>
    <row r="20" spans="3:7" ht="14.25">
      <c r="C20" s="54">
        <v>23</v>
      </c>
      <c r="D20" s="8"/>
      <c r="E20" s="122" t="str">
        <f>E13</f>
        <v>Black Hawks</v>
      </c>
      <c r="F20" s="124"/>
      <c r="G20" s="123" t="str">
        <f>G13</f>
        <v>Devils</v>
      </c>
    </row>
    <row r="21" spans="3:7" ht="14.25">
      <c r="C21" s="54">
        <v>24</v>
      </c>
      <c r="D21" s="12"/>
      <c r="E21" s="122" t="str">
        <f>G14</f>
        <v>Chipmunks</v>
      </c>
      <c r="F21" s="125"/>
      <c r="G21" s="123" t="str">
        <f>E14</f>
        <v>Speedy Bikers</v>
      </c>
    </row>
  </sheetData>
  <sheetProtection/>
  <mergeCells count="22">
    <mergeCell ref="A3:C3"/>
    <mergeCell ref="E3:G3"/>
    <mergeCell ref="H3:P3"/>
    <mergeCell ref="A1:E1"/>
    <mergeCell ref="F1:O1"/>
    <mergeCell ref="P1:R1"/>
    <mergeCell ref="A2:R2"/>
    <mergeCell ref="A5:C5"/>
    <mergeCell ref="E5:G5"/>
    <mergeCell ref="H5:M5"/>
    <mergeCell ref="N5:P5"/>
    <mergeCell ref="A4:C4"/>
    <mergeCell ref="E4:G4"/>
    <mergeCell ref="H4:M4"/>
    <mergeCell ref="N4:P4"/>
    <mergeCell ref="H8:M8"/>
    <mergeCell ref="P9:R9"/>
    <mergeCell ref="Q5:R5"/>
    <mergeCell ref="H6:M6"/>
    <mergeCell ref="N6:P6"/>
    <mergeCell ref="H7:M7"/>
    <mergeCell ref="N7:P7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0">
      <selection activeCell="N20" sqref="N20:O20"/>
    </sheetView>
  </sheetViews>
  <sheetFormatPr defaultColWidth="11.421875" defaultRowHeight="12.75"/>
  <cols>
    <col min="1" max="1" width="3.7109375" style="0" customWidth="1"/>
    <col min="2" max="3" width="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  <col min="16" max="16" width="12.28125" style="0" customWidth="1"/>
  </cols>
  <sheetData>
    <row r="1" spans="1:20" ht="46.5" customHeight="1">
      <c r="A1" s="129"/>
      <c r="B1" s="129"/>
      <c r="C1" s="129"/>
      <c r="D1" s="129"/>
      <c r="E1" s="129"/>
      <c r="F1" s="139" t="s">
        <v>55</v>
      </c>
      <c r="G1" s="139"/>
      <c r="H1" s="139"/>
      <c r="I1" s="139"/>
      <c r="J1" s="139"/>
      <c r="K1" s="139"/>
      <c r="L1" s="139"/>
      <c r="M1" s="139"/>
      <c r="N1" s="139"/>
      <c r="O1" s="139"/>
      <c r="P1" s="129"/>
      <c r="Q1" s="129"/>
      <c r="R1" s="129"/>
      <c r="S1" s="58"/>
      <c r="T1" s="58"/>
    </row>
    <row r="2" spans="1:18" ht="23.25">
      <c r="A2" s="140" t="s">
        <v>56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6" ht="15.75">
      <c r="A3" s="176"/>
      <c r="B3" s="176"/>
      <c r="C3" s="176"/>
      <c r="E3" s="176"/>
      <c r="F3" s="176"/>
      <c r="G3" s="176"/>
      <c r="H3" s="148" t="s">
        <v>57</v>
      </c>
      <c r="I3" s="148"/>
      <c r="J3" s="148"/>
      <c r="K3" s="148"/>
      <c r="L3" s="148"/>
      <c r="M3" s="148"/>
      <c r="N3" s="148"/>
      <c r="O3" s="148"/>
      <c r="P3" s="148"/>
    </row>
    <row r="4" spans="1:16" ht="15.75">
      <c r="A4" s="176"/>
      <c r="B4" s="176"/>
      <c r="C4" s="176"/>
      <c r="E4" s="177"/>
      <c r="F4" s="176"/>
      <c r="G4" s="176"/>
      <c r="H4" s="149" t="s">
        <v>20</v>
      </c>
      <c r="I4" s="149"/>
      <c r="J4" s="149"/>
      <c r="K4" s="149"/>
      <c r="L4" s="149"/>
      <c r="M4" s="149"/>
      <c r="N4" s="180">
        <v>0.59375</v>
      </c>
      <c r="O4" s="149"/>
      <c r="P4" s="17"/>
    </row>
    <row r="5" spans="1:20" ht="15.75">
      <c r="A5" s="176"/>
      <c r="B5" s="176"/>
      <c r="C5" s="176"/>
      <c r="E5" s="176"/>
      <c r="F5" s="176"/>
      <c r="G5" s="176"/>
      <c r="H5" s="149" t="s">
        <v>57</v>
      </c>
      <c r="I5" s="149"/>
      <c r="J5" s="149"/>
      <c r="K5" s="149"/>
      <c r="L5" s="149"/>
      <c r="M5" s="149"/>
      <c r="N5" s="180">
        <v>0.015277777777777777</v>
      </c>
      <c r="O5" s="149"/>
      <c r="P5" s="179" t="s">
        <v>58</v>
      </c>
      <c r="Q5" s="179"/>
      <c r="R5" s="179"/>
      <c r="S5" s="179"/>
      <c r="T5" s="179"/>
    </row>
    <row r="6" spans="1:16" ht="15.75">
      <c r="A6" s="15"/>
      <c r="B6" s="15"/>
      <c r="C6" s="15"/>
      <c r="E6" s="15"/>
      <c r="F6" s="15"/>
      <c r="G6" s="15"/>
      <c r="H6" s="149" t="s">
        <v>59</v>
      </c>
      <c r="I6" s="149"/>
      <c r="J6" s="149"/>
      <c r="K6" s="149"/>
      <c r="L6" s="149"/>
      <c r="M6" s="149"/>
      <c r="N6" s="180">
        <v>0.001388888888888889</v>
      </c>
      <c r="O6" s="149"/>
      <c r="P6" s="17"/>
    </row>
    <row r="7" spans="1:16" ht="15.75">
      <c r="A7" s="15"/>
      <c r="B7" s="15"/>
      <c r="C7" s="15"/>
      <c r="E7" s="59"/>
      <c r="F7" s="15"/>
      <c r="G7" s="15"/>
      <c r="H7" s="149" t="s">
        <v>24</v>
      </c>
      <c r="I7" s="149"/>
      <c r="J7" s="149"/>
      <c r="K7" s="149"/>
      <c r="L7" s="149"/>
      <c r="M7" s="149"/>
      <c r="N7" s="180">
        <v>0.010416666666666666</v>
      </c>
      <c r="O7" s="149"/>
      <c r="P7" s="17"/>
    </row>
    <row r="8" spans="1:16" ht="15.75">
      <c r="A8" s="15"/>
      <c r="B8" s="15"/>
      <c r="C8" s="15"/>
      <c r="E8" s="15"/>
      <c r="F8" s="15"/>
      <c r="G8" s="15"/>
      <c r="H8" s="149"/>
      <c r="I8" s="149"/>
      <c r="J8" s="149"/>
      <c r="K8" s="149"/>
      <c r="L8" s="149"/>
      <c r="M8" s="149"/>
      <c r="N8" s="178"/>
      <c r="O8" s="178"/>
      <c r="P8" s="17"/>
    </row>
    <row r="9" spans="1:1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3" t="s">
        <v>25</v>
      </c>
      <c r="Q9" s="173"/>
      <c r="R9" s="173"/>
    </row>
    <row r="10" spans="1:18" ht="47.25">
      <c r="A10" s="60" t="s">
        <v>26</v>
      </c>
      <c r="B10" s="61" t="s">
        <v>27</v>
      </c>
      <c r="C10" s="61" t="s">
        <v>28</v>
      </c>
      <c r="E10" s="62" t="s">
        <v>29</v>
      </c>
      <c r="F10" s="63" t="s">
        <v>30</v>
      </c>
      <c r="G10" s="62" t="s">
        <v>31</v>
      </c>
      <c r="I10" s="22" t="s">
        <v>32</v>
      </c>
      <c r="J10" s="23" t="s">
        <v>30</v>
      </c>
      <c r="K10" s="22" t="s">
        <v>32</v>
      </c>
      <c r="M10" s="64" t="s">
        <v>33</v>
      </c>
      <c r="N10" s="23" t="s">
        <v>30</v>
      </c>
      <c r="O10" s="22" t="s">
        <v>33</v>
      </c>
      <c r="P10" s="65" t="s">
        <v>34</v>
      </c>
      <c r="Q10" s="65" t="s">
        <v>35</v>
      </c>
      <c r="R10" s="65" t="s">
        <v>36</v>
      </c>
    </row>
    <row r="11" spans="1:18" ht="15">
      <c r="A11" s="66">
        <v>25</v>
      </c>
      <c r="B11" s="52">
        <f>N4</f>
        <v>0.59375</v>
      </c>
      <c r="C11" s="53">
        <f>B11+N5</f>
        <v>0.6090277777777777</v>
      </c>
      <c r="E11" s="51" t="str">
        <f>E13</f>
        <v>Ghost Riders</v>
      </c>
      <c r="F11" s="23" t="s">
        <v>30</v>
      </c>
      <c r="G11" s="51" t="str">
        <f>'Rangliste Vorrunde'!B19</f>
        <v>Tornados</v>
      </c>
      <c r="I11" s="68">
        <v>0</v>
      </c>
      <c r="J11" s="67" t="s">
        <v>30</v>
      </c>
      <c r="K11" s="68">
        <v>3</v>
      </c>
      <c r="M11" s="68">
        <v>0</v>
      </c>
      <c r="N11" s="67" t="s">
        <v>30</v>
      </c>
      <c r="O11" s="68">
        <v>3</v>
      </c>
      <c r="P11" s="48"/>
      <c r="Q11" s="48"/>
      <c r="R11" s="48"/>
    </row>
    <row r="12" spans="1:18" ht="15">
      <c r="A12" s="66"/>
      <c r="B12" s="52"/>
      <c r="C12" s="53"/>
      <c r="E12" s="51" t="str">
        <f>G11</f>
        <v>Tornados</v>
      </c>
      <c r="F12" s="21"/>
      <c r="G12" s="51" t="str">
        <f>G13</f>
        <v>Happy Birds</v>
      </c>
      <c r="I12" s="68">
        <v>1</v>
      </c>
      <c r="J12" s="130" t="s">
        <v>30</v>
      </c>
      <c r="K12" s="68">
        <v>2</v>
      </c>
      <c r="M12" s="68">
        <v>0</v>
      </c>
      <c r="N12" s="130"/>
      <c r="O12" s="68">
        <v>3</v>
      </c>
      <c r="P12" s="48"/>
      <c r="Q12" s="48"/>
      <c r="R12" s="48"/>
    </row>
    <row r="13" spans="1:18" ht="15">
      <c r="A13" s="25">
        <v>26</v>
      </c>
      <c r="B13" s="26">
        <f>C11+N6</f>
        <v>0.6104166666666666</v>
      </c>
      <c r="C13" s="27">
        <f>B13+N5</f>
        <v>0.6256944444444443</v>
      </c>
      <c r="E13" s="28" t="str">
        <f>Zwischenrunde!G18</f>
        <v>Ghost Riders</v>
      </c>
      <c r="F13" s="21" t="s">
        <v>30</v>
      </c>
      <c r="G13" s="28" t="str">
        <f>Zwischenrunde!G19</f>
        <v>Happy Birds</v>
      </c>
      <c r="I13" s="50">
        <v>2</v>
      </c>
      <c r="J13" s="29" t="s">
        <v>30</v>
      </c>
      <c r="K13" s="50">
        <v>3</v>
      </c>
      <c r="M13" s="50">
        <v>0</v>
      </c>
      <c r="N13" s="21" t="s">
        <v>30</v>
      </c>
      <c r="O13" s="50">
        <v>3</v>
      </c>
      <c r="P13" s="30"/>
      <c r="Q13" s="30"/>
      <c r="R13" s="30"/>
    </row>
    <row r="14" spans="1:18" ht="15">
      <c r="A14" s="25">
        <v>27</v>
      </c>
      <c r="B14" s="26">
        <f>C13+N6</f>
        <v>0.6270833333333332</v>
      </c>
      <c r="C14" s="27">
        <f>B14+N5</f>
        <v>0.6423611111111109</v>
      </c>
      <c r="E14" s="28" t="str">
        <f>Zwischenrunde!E18</f>
        <v>Unicycle Tigers 1</v>
      </c>
      <c r="F14" s="29" t="s">
        <v>30</v>
      </c>
      <c r="G14" s="28" t="str">
        <f>Zwischenrunde!E19</f>
        <v>Beavers</v>
      </c>
      <c r="I14" s="50">
        <v>1</v>
      </c>
      <c r="J14" s="21" t="s">
        <v>30</v>
      </c>
      <c r="K14" s="50">
        <v>2</v>
      </c>
      <c r="M14" s="50">
        <v>0</v>
      </c>
      <c r="N14" s="21" t="s">
        <v>30</v>
      </c>
      <c r="O14" s="50">
        <v>3</v>
      </c>
      <c r="P14" s="30"/>
      <c r="Q14" s="30"/>
      <c r="R14" s="30"/>
    </row>
    <row r="15" spans="1:18" ht="15">
      <c r="A15" s="25">
        <v>28</v>
      </c>
      <c r="B15" s="26">
        <f>C14+N6</f>
        <v>0.6437499999999998</v>
      </c>
      <c r="C15" s="27">
        <f>B15+N5</f>
        <v>0.6590277777777775</v>
      </c>
      <c r="D15" s="8"/>
      <c r="E15" s="28" t="str">
        <f>Zwischenrunde!G20</f>
        <v>Devils</v>
      </c>
      <c r="F15" s="21" t="s">
        <v>30</v>
      </c>
      <c r="G15" s="28" t="str">
        <f>Zwischenrunde!G21</f>
        <v>Speedy Bikers</v>
      </c>
      <c r="H15" s="8"/>
      <c r="I15" s="50">
        <v>4</v>
      </c>
      <c r="J15" s="29" t="s">
        <v>30</v>
      </c>
      <c r="K15" s="50">
        <v>3</v>
      </c>
      <c r="L15" s="8"/>
      <c r="M15" s="50">
        <v>3</v>
      </c>
      <c r="N15" s="21" t="s">
        <v>30</v>
      </c>
      <c r="O15" s="50">
        <v>0</v>
      </c>
      <c r="P15" s="30"/>
      <c r="Q15" s="30"/>
      <c r="R15" s="30"/>
    </row>
    <row r="16" spans="1:18" ht="15">
      <c r="A16" s="25">
        <v>29</v>
      </c>
      <c r="B16" s="26">
        <f>C15+N6</f>
        <v>0.6604166666666664</v>
      </c>
      <c r="C16" s="27">
        <f>B16+N5</f>
        <v>0.6756944444444442</v>
      </c>
      <c r="D16" s="33"/>
      <c r="E16" s="28" t="str">
        <f>Zwischenrunde!E20</f>
        <v>Black Hawks</v>
      </c>
      <c r="F16" s="31" t="s">
        <v>30</v>
      </c>
      <c r="G16" s="28" t="str">
        <f>Zwischenrunde!E21</f>
        <v>Chipmunks</v>
      </c>
      <c r="H16" s="33"/>
      <c r="I16" s="50">
        <v>9</v>
      </c>
      <c r="J16" s="23" t="s">
        <v>30</v>
      </c>
      <c r="K16" s="50">
        <v>1</v>
      </c>
      <c r="L16" s="12"/>
      <c r="M16" s="50">
        <v>3</v>
      </c>
      <c r="N16" s="23" t="s">
        <v>30</v>
      </c>
      <c r="O16" s="50">
        <v>0</v>
      </c>
      <c r="P16" s="30"/>
      <c r="Q16" s="30"/>
      <c r="R16" s="30"/>
    </row>
    <row r="20" spans="3:7" ht="15">
      <c r="C20" s="54" t="s">
        <v>60</v>
      </c>
      <c r="D20" s="55"/>
      <c r="E20" s="22" t="s">
        <v>53</v>
      </c>
      <c r="F20" s="55"/>
      <c r="G20" s="22" t="s">
        <v>54</v>
      </c>
    </row>
    <row r="21" spans="3:7" ht="12.75">
      <c r="C21" s="54">
        <v>25</v>
      </c>
      <c r="D21" s="8"/>
      <c r="E21" s="69" t="str">
        <f>G11</f>
        <v>Tornados</v>
      </c>
      <c r="F21" s="8"/>
      <c r="G21" s="70" t="str">
        <f>E11</f>
        <v>Ghost Riders</v>
      </c>
    </row>
    <row r="22" spans="3:7" ht="12.75">
      <c r="C22" s="54"/>
      <c r="D22" s="8"/>
      <c r="E22" s="69" t="str">
        <f>E12</f>
        <v>Tornados</v>
      </c>
      <c r="F22" s="8"/>
      <c r="G22" s="70" t="str">
        <f>G12</f>
        <v>Happy Birds</v>
      </c>
    </row>
    <row r="23" spans="3:7" ht="14.25">
      <c r="C23" s="54">
        <v>26</v>
      </c>
      <c r="D23" s="8"/>
      <c r="E23" s="56" t="str">
        <f>G13</f>
        <v>Happy Birds</v>
      </c>
      <c r="F23" s="8"/>
      <c r="G23" s="57" t="str">
        <f>E13</f>
        <v>Ghost Riders</v>
      </c>
    </row>
    <row r="24" spans="3:7" ht="14.25">
      <c r="C24" s="54">
        <v>27</v>
      </c>
      <c r="D24" s="8"/>
      <c r="E24" s="56" t="str">
        <f>G14</f>
        <v>Beavers</v>
      </c>
      <c r="F24" s="8"/>
      <c r="G24" s="57" t="str">
        <f>E14</f>
        <v>Unicycle Tigers 1</v>
      </c>
    </row>
    <row r="25" spans="3:7" ht="14.25">
      <c r="C25" s="54">
        <v>28</v>
      </c>
      <c r="D25" s="8"/>
      <c r="E25" s="56" t="str">
        <f>E15</f>
        <v>Devils</v>
      </c>
      <c r="F25" s="8"/>
      <c r="G25" s="57" t="str">
        <f>G15</f>
        <v>Speedy Bikers</v>
      </c>
    </row>
    <row r="26" spans="3:7" ht="14.25">
      <c r="C26" s="54">
        <v>29</v>
      </c>
      <c r="D26" s="12"/>
      <c r="E26" s="56" t="str">
        <f>E16</f>
        <v>Black Hawks</v>
      </c>
      <c r="F26" s="12"/>
      <c r="G26" s="57" t="str">
        <f>G16</f>
        <v>Chipmunks</v>
      </c>
    </row>
  </sheetData>
  <sheetProtection/>
  <mergeCells count="24">
    <mergeCell ref="A3:C3"/>
    <mergeCell ref="E3:G3"/>
    <mergeCell ref="H3:M3"/>
    <mergeCell ref="N3:P3"/>
    <mergeCell ref="A1:E1"/>
    <mergeCell ref="F1:O1"/>
    <mergeCell ref="P1:R1"/>
    <mergeCell ref="A2:R2"/>
    <mergeCell ref="A5:C5"/>
    <mergeCell ref="E5:G5"/>
    <mergeCell ref="H5:M5"/>
    <mergeCell ref="N5:O5"/>
    <mergeCell ref="A4:C4"/>
    <mergeCell ref="E4:G4"/>
    <mergeCell ref="H4:M4"/>
    <mergeCell ref="N4:O4"/>
    <mergeCell ref="H8:M8"/>
    <mergeCell ref="N8:O8"/>
    <mergeCell ref="P9:R9"/>
    <mergeCell ref="P5:T5"/>
    <mergeCell ref="H6:M6"/>
    <mergeCell ref="N6:O6"/>
    <mergeCell ref="H7:M7"/>
    <mergeCell ref="N7:O7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4">
      <selection activeCell="M25" sqref="M25"/>
    </sheetView>
  </sheetViews>
  <sheetFormatPr defaultColWidth="11.421875" defaultRowHeight="12.75"/>
  <cols>
    <col min="1" max="1" width="3.7109375" style="0" customWidth="1"/>
    <col min="2" max="2" width="29.7109375" style="0" customWidth="1"/>
    <col min="3" max="13" width="8.7109375" style="0" customWidth="1"/>
  </cols>
  <sheetData>
    <row r="1" spans="1:13" ht="48" customHeight="1">
      <c r="A1" s="183" t="s">
        <v>61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8" ht="24" customHeight="1">
      <c r="A2" s="185" t="s">
        <v>17</v>
      </c>
      <c r="B2" s="185"/>
      <c r="C2" s="186" t="str">
        <f>Auslosung!B3</f>
        <v>Langenthal Hard</v>
      </c>
      <c r="D2" s="186"/>
      <c r="E2" s="186"/>
      <c r="F2" s="186"/>
      <c r="G2" s="186"/>
      <c r="H2" s="186"/>
    </row>
    <row r="3" spans="1:8" ht="24" customHeight="1">
      <c r="A3" s="185" t="s">
        <v>1</v>
      </c>
      <c r="B3" s="185"/>
      <c r="C3" s="187">
        <f>Auslosung!B4</f>
        <v>40244</v>
      </c>
      <c r="D3" s="188"/>
      <c r="E3" s="188"/>
      <c r="F3" s="188"/>
      <c r="G3" s="188"/>
      <c r="H3" s="188"/>
    </row>
    <row r="4" spans="1:11" ht="13.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3:13" ht="18" customHeight="1">
      <c r="C5" s="167" t="s">
        <v>62</v>
      </c>
      <c r="D5" s="169"/>
      <c r="E5" s="170" t="s">
        <v>50</v>
      </c>
      <c r="F5" s="172"/>
      <c r="G5" s="167" t="s">
        <v>56</v>
      </c>
      <c r="H5" s="169"/>
      <c r="I5" s="170" t="s">
        <v>43</v>
      </c>
      <c r="J5" s="171"/>
      <c r="K5" s="172"/>
      <c r="L5" s="189" t="s">
        <v>63</v>
      </c>
      <c r="M5" s="181" t="s">
        <v>64</v>
      </c>
    </row>
    <row r="6" spans="1:13" ht="82.5">
      <c r="A6" s="35" t="s">
        <v>44</v>
      </c>
      <c r="B6" s="36" t="s">
        <v>45</v>
      </c>
      <c r="C6" s="72" t="s">
        <v>42</v>
      </c>
      <c r="D6" s="73" t="s">
        <v>46</v>
      </c>
      <c r="E6" s="74" t="s">
        <v>42</v>
      </c>
      <c r="F6" s="75" t="s">
        <v>46</v>
      </c>
      <c r="G6" s="72" t="s">
        <v>42</v>
      </c>
      <c r="H6" s="73" t="s">
        <v>46</v>
      </c>
      <c r="I6" s="74" t="s">
        <v>42</v>
      </c>
      <c r="J6" s="76" t="s">
        <v>46</v>
      </c>
      <c r="K6" s="75" t="s">
        <v>33</v>
      </c>
      <c r="L6" s="190"/>
      <c r="M6" s="182"/>
    </row>
    <row r="7" spans="1:13" ht="18" customHeight="1">
      <c r="A7" s="47">
        <v>1</v>
      </c>
      <c r="B7" s="77" t="str">
        <f>Finalrunde!E26</f>
        <v>Black Hawks</v>
      </c>
      <c r="C7" s="89">
        <v>20</v>
      </c>
      <c r="D7" s="90">
        <v>1</v>
      </c>
      <c r="E7" s="91">
        <v>9</v>
      </c>
      <c r="F7" s="92">
        <v>1</v>
      </c>
      <c r="G7" s="89">
        <v>9</v>
      </c>
      <c r="H7" s="90">
        <v>1</v>
      </c>
      <c r="I7" s="91">
        <f>C7+E7+G7</f>
        <v>38</v>
      </c>
      <c r="J7" s="23">
        <f>D7+F7+H7</f>
        <v>3</v>
      </c>
      <c r="K7" s="92">
        <v>11</v>
      </c>
      <c r="L7" s="93">
        <f>I7-J7</f>
        <v>35</v>
      </c>
      <c r="M7" s="94">
        <v>33</v>
      </c>
    </row>
    <row r="8" spans="1:13" ht="18" customHeight="1">
      <c r="A8" s="47">
        <v>2</v>
      </c>
      <c r="B8" s="77" t="str">
        <f>Finalrunde!G26</f>
        <v>Chipmunks</v>
      </c>
      <c r="C8" s="89">
        <v>17</v>
      </c>
      <c r="D8" s="90">
        <v>6</v>
      </c>
      <c r="E8" s="91">
        <v>2</v>
      </c>
      <c r="F8" s="92">
        <v>1</v>
      </c>
      <c r="G8" s="89">
        <v>1</v>
      </c>
      <c r="H8" s="90">
        <v>9</v>
      </c>
      <c r="I8" s="91">
        <f>C8+E8+G8</f>
        <v>20</v>
      </c>
      <c r="J8" s="23">
        <f>D8+F8+H8</f>
        <v>16</v>
      </c>
      <c r="K8" s="92">
        <v>9</v>
      </c>
      <c r="L8" s="93">
        <f aca="true" t="shared" si="0" ref="L8:L17">I8-J8</f>
        <v>4</v>
      </c>
      <c r="M8" s="94">
        <v>25</v>
      </c>
    </row>
    <row r="9" spans="1:13" ht="18" customHeight="1">
      <c r="A9" s="47">
        <v>3</v>
      </c>
      <c r="B9" s="77" t="str">
        <f>Finalrunde!E25</f>
        <v>Devils</v>
      </c>
      <c r="C9" s="89">
        <v>13</v>
      </c>
      <c r="D9" s="90">
        <v>5</v>
      </c>
      <c r="E9" s="91">
        <v>1</v>
      </c>
      <c r="F9" s="92">
        <v>9</v>
      </c>
      <c r="G9" s="89">
        <v>4</v>
      </c>
      <c r="H9" s="90">
        <v>3</v>
      </c>
      <c r="I9" s="91">
        <f aca="true" t="shared" si="1" ref="I9:J16">C9+E9+G9</f>
        <v>18</v>
      </c>
      <c r="J9" s="23">
        <f t="shared" si="1"/>
        <v>17</v>
      </c>
      <c r="K9" s="92">
        <v>7</v>
      </c>
      <c r="L9" s="93">
        <f t="shared" si="0"/>
        <v>1</v>
      </c>
      <c r="M9" s="94">
        <v>23</v>
      </c>
    </row>
    <row r="10" spans="1:13" ht="18" customHeight="1">
      <c r="A10" s="47">
        <v>4</v>
      </c>
      <c r="B10" s="77" t="str">
        <f>Finalrunde!G25</f>
        <v>Speedy Bikers</v>
      </c>
      <c r="C10" s="89">
        <v>14</v>
      </c>
      <c r="D10" s="90">
        <v>5</v>
      </c>
      <c r="E10" s="91">
        <v>1</v>
      </c>
      <c r="F10" s="92">
        <v>2</v>
      </c>
      <c r="G10" s="89">
        <v>3</v>
      </c>
      <c r="H10" s="90">
        <v>4</v>
      </c>
      <c r="I10" s="91">
        <f t="shared" si="1"/>
        <v>18</v>
      </c>
      <c r="J10" s="23">
        <f t="shared" si="1"/>
        <v>11</v>
      </c>
      <c r="K10" s="92">
        <v>6</v>
      </c>
      <c r="L10" s="93">
        <f t="shared" si="0"/>
        <v>7</v>
      </c>
      <c r="M10" s="94">
        <v>17</v>
      </c>
    </row>
    <row r="11" spans="1:13" ht="18" customHeight="1">
      <c r="A11" s="47">
        <v>5</v>
      </c>
      <c r="B11" s="77" t="str">
        <f>Finalrunde!E24</f>
        <v>Beavers</v>
      </c>
      <c r="C11" s="89">
        <v>5</v>
      </c>
      <c r="D11" s="90">
        <v>8</v>
      </c>
      <c r="E11" s="91">
        <v>2</v>
      </c>
      <c r="F11" s="92">
        <v>1</v>
      </c>
      <c r="G11" s="89">
        <v>2</v>
      </c>
      <c r="H11" s="90">
        <v>1</v>
      </c>
      <c r="I11" s="91">
        <f t="shared" si="1"/>
        <v>9</v>
      </c>
      <c r="J11" s="23">
        <f t="shared" si="1"/>
        <v>10</v>
      </c>
      <c r="K11" s="92">
        <v>5</v>
      </c>
      <c r="L11" s="93">
        <f t="shared" si="0"/>
        <v>-1</v>
      </c>
      <c r="M11" s="94">
        <v>11</v>
      </c>
    </row>
    <row r="12" spans="1:13" ht="18" customHeight="1">
      <c r="A12" s="47">
        <v>6</v>
      </c>
      <c r="B12" s="77" t="str">
        <f>Finalrunde!G24</f>
        <v>Unicycle Tigers 1</v>
      </c>
      <c r="C12" s="89">
        <v>6</v>
      </c>
      <c r="D12" s="90">
        <v>6</v>
      </c>
      <c r="E12" s="91">
        <v>7</v>
      </c>
      <c r="F12" s="92">
        <v>3</v>
      </c>
      <c r="G12" s="89">
        <v>1</v>
      </c>
      <c r="H12" s="90">
        <v>2</v>
      </c>
      <c r="I12" s="91">
        <f t="shared" si="1"/>
        <v>14</v>
      </c>
      <c r="J12" s="23">
        <f t="shared" si="1"/>
        <v>11</v>
      </c>
      <c r="K12" s="92">
        <v>4</v>
      </c>
      <c r="L12" s="93">
        <f t="shared" si="0"/>
        <v>3</v>
      </c>
      <c r="M12" s="94">
        <v>15</v>
      </c>
    </row>
    <row r="13" spans="1:13" ht="18" customHeight="1">
      <c r="A13" s="47">
        <v>7</v>
      </c>
      <c r="B13" s="77" t="str">
        <f>Finalrunde!E23</f>
        <v>Happy Birds</v>
      </c>
      <c r="C13" s="89">
        <v>4</v>
      </c>
      <c r="D13" s="90">
        <v>13</v>
      </c>
      <c r="E13" s="91">
        <v>1</v>
      </c>
      <c r="F13" s="92">
        <v>2</v>
      </c>
      <c r="G13" s="89">
        <v>5</v>
      </c>
      <c r="H13" s="90">
        <v>3</v>
      </c>
      <c r="I13" s="91">
        <f t="shared" si="1"/>
        <v>10</v>
      </c>
      <c r="J13" s="23">
        <f t="shared" si="1"/>
        <v>18</v>
      </c>
      <c r="K13" s="92">
        <v>3</v>
      </c>
      <c r="L13" s="93">
        <f t="shared" si="0"/>
        <v>-8</v>
      </c>
      <c r="M13" s="94">
        <v>8</v>
      </c>
    </row>
    <row r="14" spans="1:13" ht="18" customHeight="1">
      <c r="A14" s="47">
        <v>8</v>
      </c>
      <c r="B14" s="77" t="s">
        <v>13</v>
      </c>
      <c r="C14" s="89">
        <v>1</v>
      </c>
      <c r="D14" s="90">
        <v>17</v>
      </c>
      <c r="E14" s="91"/>
      <c r="F14" s="92"/>
      <c r="G14" s="89">
        <v>4</v>
      </c>
      <c r="H14" s="90">
        <v>2</v>
      </c>
      <c r="I14" s="91">
        <f t="shared" si="1"/>
        <v>5</v>
      </c>
      <c r="J14" s="23">
        <f t="shared" si="1"/>
        <v>19</v>
      </c>
      <c r="K14" s="92">
        <v>2</v>
      </c>
      <c r="L14" s="93">
        <f t="shared" si="0"/>
        <v>-14</v>
      </c>
      <c r="M14" s="94">
        <v>5</v>
      </c>
    </row>
    <row r="15" spans="1:13" ht="18" customHeight="1">
      <c r="A15" s="47">
        <v>9</v>
      </c>
      <c r="B15" s="78" t="s">
        <v>14</v>
      </c>
      <c r="C15" s="95">
        <v>6</v>
      </c>
      <c r="D15" s="96">
        <v>13</v>
      </c>
      <c r="E15" s="97">
        <v>3</v>
      </c>
      <c r="F15" s="98">
        <v>7</v>
      </c>
      <c r="G15" s="95">
        <v>2</v>
      </c>
      <c r="H15" s="96">
        <v>6</v>
      </c>
      <c r="I15" s="97">
        <f t="shared" si="1"/>
        <v>11</v>
      </c>
      <c r="J15" s="21">
        <f t="shared" si="1"/>
        <v>26</v>
      </c>
      <c r="K15" s="98">
        <v>1</v>
      </c>
      <c r="L15" s="99">
        <f t="shared" si="0"/>
        <v>-15</v>
      </c>
      <c r="M15" s="100">
        <v>7</v>
      </c>
    </row>
    <row r="16" spans="1:13" ht="18" customHeight="1" thickBot="1">
      <c r="A16" s="47">
        <v>10</v>
      </c>
      <c r="B16" s="77" t="s">
        <v>9</v>
      </c>
      <c r="C16" s="101">
        <v>0</v>
      </c>
      <c r="D16" s="102">
        <v>12</v>
      </c>
      <c r="E16" s="103"/>
      <c r="F16" s="104"/>
      <c r="G16" s="101">
        <v>0</v>
      </c>
      <c r="H16" s="102">
        <v>3</v>
      </c>
      <c r="I16" s="103">
        <f t="shared" si="1"/>
        <v>0</v>
      </c>
      <c r="J16" s="105">
        <f t="shared" si="1"/>
        <v>15</v>
      </c>
      <c r="K16" s="104">
        <v>0</v>
      </c>
      <c r="L16" s="106">
        <f t="shared" si="0"/>
        <v>-15</v>
      </c>
      <c r="M16" s="107">
        <v>0</v>
      </c>
    </row>
    <row r="17" spans="9:12" ht="18" customHeight="1">
      <c r="I17" s="108">
        <f>SUM(I7:I16)</f>
        <v>143</v>
      </c>
      <c r="J17" s="109">
        <f>SUM(J7:J16)</f>
        <v>146</v>
      </c>
      <c r="K17" s="110"/>
      <c r="L17" s="111">
        <f t="shared" si="0"/>
        <v>-3</v>
      </c>
    </row>
  </sheetData>
  <sheetProtection/>
  <mergeCells count="11">
    <mergeCell ref="A1:M1"/>
    <mergeCell ref="A2:B2"/>
    <mergeCell ref="C2:H2"/>
    <mergeCell ref="A3:B3"/>
    <mergeCell ref="C3:H3"/>
    <mergeCell ref="M5:M6"/>
    <mergeCell ref="C5:D5"/>
    <mergeCell ref="E5:F5"/>
    <mergeCell ref="G5:H5"/>
    <mergeCell ref="I5:K5"/>
    <mergeCell ref="L5:L6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2010-03-07T15:07:42Z</cp:lastPrinted>
  <dcterms:created xsi:type="dcterms:W3CDTF">2009-11-24T10:24:30Z</dcterms:created>
  <dcterms:modified xsi:type="dcterms:W3CDTF">2010-03-08T16:04:58Z</dcterms:modified>
  <cp:category/>
  <cp:version/>
  <cp:contentType/>
  <cp:contentStatus/>
</cp:coreProperties>
</file>